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canst01\OneDrive - Ministère de l'Environnement et la Lutte contre les changements climatiques\conseillères-collègues\Anne\tab-Excel\"/>
    </mc:Choice>
  </mc:AlternateContent>
  <xr:revisionPtr revIDLastSave="0" documentId="13_ncr:1_{8B7BADFF-F7DB-4A64-9EEC-FDCDB200FD5B}" xr6:coauthVersionLast="47" xr6:coauthVersionMax="47" xr10:uidLastSave="{00000000-0000-0000-0000-000000000000}"/>
  <workbookProtection lockStructure="1"/>
  <bookViews>
    <workbookView xWindow="28680" yWindow="-1890" windowWidth="29040" windowHeight="17640" tabRatio="690" xr2:uid="{75585990-74E2-45ED-A0D5-2627515BB5C0}"/>
  </bookViews>
  <sheets>
    <sheet name="Introduction" sheetId="13" r:id="rId1"/>
    <sheet name="Description" sheetId="12" r:id="rId2"/>
    <sheet name="Flux net des unités" sheetId="4" r:id="rId3"/>
    <sheet name="Flux net des crédits" sheetId="10" r:id="rId4"/>
    <sheet name="Flux net total" sheetId="11" r:id="rId5"/>
  </sheets>
  <definedNames>
    <definedName name="_xlnm._FilterDatabase" localSheetId="3" hidden="1">'Flux net des crédits'!#REF!</definedName>
    <definedName name="_xlnm._FilterDatabase" localSheetId="2" hidden="1">'Flux net des unités'!$A$146:$O$202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7" i="10" l="1"/>
  <c r="C52" i="10"/>
  <c r="B52" i="10"/>
  <c r="C261" i="4"/>
  <c r="H151" i="4"/>
  <c r="B235" i="4" l="1"/>
  <c r="B238" i="4" l="1"/>
  <c r="G59" i="10" l="1"/>
  <c r="F59" i="10"/>
  <c r="E59" i="10"/>
  <c r="D59" i="10"/>
  <c r="C59" i="10"/>
  <c r="B59" i="10"/>
  <c r="G58" i="10"/>
  <c r="F58" i="10"/>
  <c r="E58" i="10"/>
  <c r="D58" i="10"/>
  <c r="C58" i="10"/>
  <c r="B58" i="10"/>
  <c r="G57" i="10"/>
  <c r="F57" i="10"/>
  <c r="E57" i="10"/>
  <c r="D57" i="10"/>
  <c r="C57" i="10"/>
  <c r="B57" i="10"/>
  <c r="G56" i="10"/>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B236" i="4" l="1"/>
  <c r="D84" i="10" l="1"/>
  <c r="C84" i="10"/>
  <c r="D83" i="10"/>
  <c r="C83" i="10"/>
  <c r="B83" i="10"/>
  <c r="D82" i="10"/>
  <c r="C82" i="10"/>
  <c r="B82" i="10"/>
  <c r="D81" i="10"/>
  <c r="C81" i="10"/>
  <c r="D80" i="10"/>
  <c r="C80" i="10"/>
  <c r="B80" i="10"/>
  <c r="D79" i="10"/>
  <c r="C79" i="10"/>
  <c r="B79" i="10"/>
  <c r="D78" i="10"/>
  <c r="C78" i="10"/>
  <c r="C77" i="10"/>
  <c r="B77" i="10"/>
  <c r="B91" i="10" l="1"/>
  <c r="C91" i="10"/>
  <c r="E91" i="10"/>
  <c r="F91" i="10"/>
  <c r="C92" i="10"/>
  <c r="B95" i="10"/>
  <c r="C85" i="10"/>
  <c r="D92" i="10"/>
  <c r="B92" i="10"/>
  <c r="B94" i="10"/>
  <c r="D91" i="10"/>
  <c r="D95" i="10"/>
  <c r="G91" i="10"/>
  <c r="F94" i="10"/>
  <c r="E94" i="10"/>
  <c r="G94" i="10"/>
  <c r="C89" i="10"/>
  <c r="D89" i="10"/>
  <c r="B89" i="10"/>
  <c r="C94" i="10"/>
  <c r="E89" i="10"/>
  <c r="G89" i="10"/>
  <c r="F89" i="10"/>
  <c r="E92" i="10"/>
  <c r="G92" i="10"/>
  <c r="F92" i="10"/>
  <c r="G95" i="10"/>
  <c r="F95" i="10"/>
  <c r="E95" i="10"/>
  <c r="D94" i="10"/>
  <c r="D90" i="10"/>
  <c r="C90" i="10"/>
  <c r="B90" i="10"/>
  <c r="D93" i="10"/>
  <c r="C93" i="10"/>
  <c r="B93" i="10"/>
  <c r="D96" i="10"/>
  <c r="C96" i="10"/>
  <c r="B96" i="10"/>
  <c r="C95" i="10"/>
  <c r="G90" i="10"/>
  <c r="F90" i="10"/>
  <c r="E90" i="10"/>
  <c r="G93" i="10"/>
  <c r="F93" i="10"/>
  <c r="E93" i="10"/>
  <c r="G96" i="10"/>
  <c r="F96" i="10"/>
  <c r="E96" i="10"/>
  <c r="D85" i="10"/>
  <c r="B85" i="10"/>
  <c r="H94" i="10" l="1"/>
  <c r="D23" i="11" s="1"/>
  <c r="H91" i="10"/>
  <c r="D20" i="11" s="1"/>
  <c r="I92" i="10"/>
  <c r="E21" i="11" s="1"/>
  <c r="I94" i="10"/>
  <c r="E23" i="11" s="1"/>
  <c r="I91" i="10"/>
  <c r="E20" i="11" s="1"/>
  <c r="I95" i="10"/>
  <c r="E24" i="11" s="1"/>
  <c r="I90" i="10"/>
  <c r="E19" i="11" s="1"/>
  <c r="I89" i="10"/>
  <c r="E18" i="11" s="1"/>
  <c r="H89" i="10"/>
  <c r="D18" i="11" s="1"/>
  <c r="H93" i="10"/>
  <c r="D22" i="11" s="1"/>
  <c r="H90" i="10"/>
  <c r="D19" i="11" s="1"/>
  <c r="I93" i="10"/>
  <c r="E22" i="11" s="1"/>
  <c r="I96" i="10"/>
  <c r="E25" i="11" s="1"/>
  <c r="H92" i="10"/>
  <c r="D21" i="11" s="1"/>
  <c r="H95" i="10"/>
  <c r="D24" i="11" s="1"/>
  <c r="H96" i="10"/>
  <c r="D25" i="11" s="1"/>
  <c r="E153" i="4" l="1"/>
  <c r="E201" i="4"/>
  <c r="E191" i="4"/>
  <c r="E182" i="4"/>
  <c r="E171" i="4"/>
  <c r="E164" i="4"/>
  <c r="E158" i="4"/>
  <c r="E236" i="4"/>
  <c r="D40" i="4" l="1"/>
  <c r="B266" i="4"/>
  <c r="B263" i="4"/>
  <c r="D262" i="4"/>
  <c r="D263" i="4"/>
  <c r="D264" i="4"/>
  <c r="D265" i="4"/>
  <c r="D266" i="4"/>
  <c r="D267" i="4"/>
  <c r="C267" i="4"/>
  <c r="C264" i="4"/>
  <c r="C266" i="4"/>
  <c r="C265" i="4"/>
  <c r="C263" i="4"/>
  <c r="C262" i="4"/>
  <c r="B265" i="4"/>
  <c r="B262" i="4"/>
  <c r="D201" i="4" l="1"/>
  <c r="E235" i="4"/>
  <c r="E237" i="4"/>
  <c r="E238" i="4"/>
  <c r="E239" i="4"/>
  <c r="E240" i="4"/>
  <c r="E241" i="4"/>
  <c r="E242" i="4"/>
  <c r="B242" i="4"/>
  <c r="B241" i="4"/>
  <c r="B240" i="4"/>
  <c r="B239" i="4"/>
  <c r="B237" i="4"/>
  <c r="B274" i="4" s="1"/>
  <c r="B277" i="4" l="1"/>
  <c r="B278" i="4"/>
  <c r="B279" i="4"/>
  <c r="B275" i="4"/>
  <c r="B276" i="4"/>
  <c r="E274" i="4"/>
  <c r="E275" i="4"/>
  <c r="E276" i="4"/>
  <c r="E279" i="4"/>
  <c r="E277" i="4"/>
  <c r="E278" i="4"/>
  <c r="E152" i="4" l="1"/>
  <c r="I35" i="4"/>
  <c r="K35" i="4" s="1"/>
  <c r="I36" i="4"/>
  <c r="K36" i="4" s="1"/>
  <c r="I37" i="4"/>
  <c r="K37" i="4" s="1"/>
  <c r="I38" i="4"/>
  <c r="K38" i="4" s="1"/>
  <c r="I39" i="4"/>
  <c r="K39" i="4" s="1"/>
  <c r="D39" i="4"/>
  <c r="D38" i="4"/>
  <c r="D37" i="4"/>
  <c r="D36" i="4"/>
  <c r="D35" i="4"/>
  <c r="D158" i="4" l="1"/>
  <c r="G158" i="4" s="1"/>
  <c r="D171" i="4"/>
  <c r="D164" i="4"/>
  <c r="F164" i="4" s="1"/>
  <c r="D182" i="4"/>
  <c r="D191" i="4"/>
  <c r="F153" i="4"/>
  <c r="G153" i="4"/>
  <c r="F158" i="4" l="1"/>
  <c r="L158" i="4" s="1"/>
  <c r="G164" i="4"/>
  <c r="M164" i="4" s="1"/>
  <c r="J158" i="4"/>
  <c r="M158" i="4"/>
  <c r="I153" i="4"/>
  <c r="L153" i="4"/>
  <c r="I164" i="4"/>
  <c r="L164" i="4"/>
  <c r="J153" i="4"/>
  <c r="M153" i="4"/>
  <c r="I158" i="4" l="1"/>
  <c r="D163" i="4" s="1"/>
  <c r="E172" i="4"/>
  <c r="J164" i="4"/>
  <c r="E163" i="4"/>
  <c r="D170" i="4"/>
  <c r="E170" i="4" l="1"/>
  <c r="G170" i="4" s="1"/>
  <c r="G163" i="4"/>
  <c r="J163" i="4" s="1"/>
  <c r="G182" i="4"/>
  <c r="F163" i="4"/>
  <c r="F170" i="4" l="1"/>
  <c r="L170" i="4" s="1"/>
  <c r="J170" i="4"/>
  <c r="M170" i="4"/>
  <c r="F171" i="4"/>
  <c r="G171" i="4"/>
  <c r="F182" i="4"/>
  <c r="I182" i="4" s="1"/>
  <c r="M163" i="4"/>
  <c r="E169" i="4" s="1"/>
  <c r="L163" i="4"/>
  <c r="I163" i="4"/>
  <c r="G201" i="4"/>
  <c r="F201" i="4"/>
  <c r="J182" i="4"/>
  <c r="M182" i="4"/>
  <c r="I170" i="4" l="1"/>
  <c r="E174" i="4"/>
  <c r="E180" i="4"/>
  <c r="L182" i="4"/>
  <c r="J171" i="4"/>
  <c r="M171" i="4"/>
  <c r="L171" i="4"/>
  <c r="I171" i="4"/>
  <c r="F191" i="4"/>
  <c r="L191" i="4" s="1"/>
  <c r="D169" i="4"/>
  <c r="L201" i="4"/>
  <c r="I201" i="4"/>
  <c r="G191" i="4"/>
  <c r="E190" i="4"/>
  <c r="J201" i="4"/>
  <c r="M201" i="4"/>
  <c r="D181" i="4" l="1"/>
  <c r="D180" i="4"/>
  <c r="G180" i="4" s="1"/>
  <c r="J180" i="4" s="1"/>
  <c r="D174" i="4"/>
  <c r="D190" i="4"/>
  <c r="E181" i="4"/>
  <c r="I191" i="4"/>
  <c r="F169" i="4"/>
  <c r="G169" i="4"/>
  <c r="J191" i="4"/>
  <c r="M191" i="4"/>
  <c r="F180" i="4" l="1"/>
  <c r="L180" i="4" s="1"/>
  <c r="G181" i="4"/>
  <c r="J181" i="4" s="1"/>
  <c r="F174" i="4"/>
  <c r="I174" i="4" s="1"/>
  <c r="D200" i="4"/>
  <c r="G174" i="4"/>
  <c r="J174" i="4" s="1"/>
  <c r="M180" i="4"/>
  <c r="E188" i="4" s="1"/>
  <c r="F190" i="4"/>
  <c r="L190" i="4" s="1"/>
  <c r="G190" i="4"/>
  <c r="M190" i="4" s="1"/>
  <c r="F181" i="4"/>
  <c r="L181" i="4" s="1"/>
  <c r="J169" i="4"/>
  <c r="M169" i="4"/>
  <c r="L169" i="4"/>
  <c r="I169" i="4"/>
  <c r="E200" i="4"/>
  <c r="I180" i="4" l="1"/>
  <c r="D188" i="4" s="1"/>
  <c r="M181" i="4"/>
  <c r="E189" i="4" s="1"/>
  <c r="L174" i="4"/>
  <c r="M174" i="4"/>
  <c r="E179" i="4" s="1"/>
  <c r="I190" i="4"/>
  <c r="G200" i="4"/>
  <c r="M200" i="4" s="1"/>
  <c r="J190" i="4"/>
  <c r="I181" i="4"/>
  <c r="F200" i="4"/>
  <c r="I200" i="4" s="1"/>
  <c r="D179" i="4" l="1"/>
  <c r="D189" i="4"/>
  <c r="F189" i="4" s="1"/>
  <c r="L189" i="4" s="1"/>
  <c r="G188" i="4"/>
  <c r="M188" i="4" s="1"/>
  <c r="D199" i="4"/>
  <c r="J200" i="4"/>
  <c r="E199" i="4"/>
  <c r="L200" i="4"/>
  <c r="F188" i="4"/>
  <c r="G172" i="4"/>
  <c r="F172" i="4"/>
  <c r="G189" i="4" l="1"/>
  <c r="M189" i="4" s="1"/>
  <c r="G179" i="4"/>
  <c r="M179" i="4" s="1"/>
  <c r="F179" i="4"/>
  <c r="I179" i="4" s="1"/>
  <c r="J188" i="4"/>
  <c r="G199" i="4"/>
  <c r="J199" i="4" s="1"/>
  <c r="F199" i="4"/>
  <c r="I199" i="4" s="1"/>
  <c r="I189" i="4"/>
  <c r="M172" i="4"/>
  <c r="J172" i="4"/>
  <c r="I188" i="4"/>
  <c r="L188" i="4"/>
  <c r="I172" i="4"/>
  <c r="L172" i="4"/>
  <c r="J189" i="4" l="1"/>
  <c r="E198" i="4" s="1"/>
  <c r="J179" i="4"/>
  <c r="E187" i="4" s="1"/>
  <c r="E197" i="4"/>
  <c r="L179" i="4"/>
  <c r="D187" i="4" s="1"/>
  <c r="D198" i="4"/>
  <c r="E202" i="4"/>
  <c r="M199" i="4"/>
  <c r="L199" i="4"/>
  <c r="D197" i="4"/>
  <c r="G198" i="4" l="1"/>
  <c r="J198" i="4" s="1"/>
  <c r="G197" i="4"/>
  <c r="M197" i="4" s="1"/>
  <c r="F198" i="4"/>
  <c r="L198" i="4" s="1"/>
  <c r="F187" i="4"/>
  <c r="G187" i="4"/>
  <c r="F197" i="4"/>
  <c r="I197" i="4" s="1"/>
  <c r="M198" i="4" l="1"/>
  <c r="J197" i="4"/>
  <c r="I198" i="4"/>
  <c r="J187" i="4"/>
  <c r="M187" i="4"/>
  <c r="L197" i="4"/>
  <c r="I187" i="4"/>
  <c r="L187" i="4"/>
  <c r="D196" i="4" l="1"/>
  <c r="E196" i="4"/>
  <c r="G196" i="4" l="1"/>
  <c r="J196" i="4" s="1"/>
  <c r="F196" i="4"/>
  <c r="I34" i="4"/>
  <c r="K34" i="4" s="1"/>
  <c r="I33" i="4"/>
  <c r="I32" i="4"/>
  <c r="D34" i="4"/>
  <c r="D33" i="4"/>
  <c r="D32" i="4"/>
  <c r="B260" i="4"/>
  <c r="B268" i="4" s="1"/>
  <c r="C260" i="4"/>
  <c r="B272" i="4" s="1"/>
  <c r="D260" i="4"/>
  <c r="D261" i="4"/>
  <c r="I31" i="4"/>
  <c r="D31" i="4"/>
  <c r="E273" i="4" l="1"/>
  <c r="B273" i="4"/>
  <c r="D268" i="4"/>
  <c r="E272" i="4"/>
  <c r="C268" i="4"/>
  <c r="M196" i="4"/>
  <c r="I196" i="4"/>
  <c r="L196" i="4"/>
  <c r="K32" i="4"/>
  <c r="E150" i="4" s="1"/>
  <c r="K31" i="4"/>
  <c r="E147" i="4" s="1"/>
  <c r="K33" i="4"/>
  <c r="D148" i="4"/>
  <c r="D147" i="4"/>
  <c r="D150" i="4"/>
  <c r="D152" i="4"/>
  <c r="F147" i="4" l="1"/>
  <c r="G147" i="4"/>
  <c r="M147" i="4" s="1"/>
  <c r="G150" i="4"/>
  <c r="J150" i="4" s="1"/>
  <c r="F152" i="4"/>
  <c r="G152" i="4"/>
  <c r="F150" i="4"/>
  <c r="F148" i="4"/>
  <c r="G148" i="4"/>
  <c r="J147" i="4" l="1"/>
  <c r="M150" i="4"/>
  <c r="E155" i="4" s="1"/>
  <c r="L147" i="4"/>
  <c r="I147" i="4"/>
  <c r="L148" i="4"/>
  <c r="I148" i="4"/>
  <c r="D151" i="4" s="1"/>
  <c r="F202" i="4"/>
  <c r="G202" i="4"/>
  <c r="J152" i="4"/>
  <c r="M152" i="4"/>
  <c r="L150" i="4"/>
  <c r="I150" i="4"/>
  <c r="M148" i="4"/>
  <c r="G235" i="4" s="1"/>
  <c r="J148" i="4"/>
  <c r="I152" i="4"/>
  <c r="L152" i="4"/>
  <c r="D157" i="4" l="1"/>
  <c r="F235" i="4"/>
  <c r="C235" i="4"/>
  <c r="E149" i="4"/>
  <c r="D235" i="4"/>
  <c r="D155" i="4"/>
  <c r="E157" i="4"/>
  <c r="D149" i="4"/>
  <c r="E151" i="4"/>
  <c r="F151" i="4" s="1"/>
  <c r="I151" i="4" s="1"/>
  <c r="I202" i="4"/>
  <c r="L202" i="4"/>
  <c r="M202" i="4"/>
  <c r="J202" i="4"/>
  <c r="G155" i="4" l="1"/>
  <c r="J155" i="4" s="1"/>
  <c r="F149" i="4"/>
  <c r="L149" i="4" s="1"/>
  <c r="F157" i="4"/>
  <c r="I157" i="4" s="1"/>
  <c r="F155" i="4"/>
  <c r="L155" i="4" s="1"/>
  <c r="G149" i="4"/>
  <c r="M149" i="4" s="1"/>
  <c r="G157" i="4"/>
  <c r="J157" i="4" s="1"/>
  <c r="L151" i="4"/>
  <c r="G151" i="4"/>
  <c r="M155" i="4" l="1"/>
  <c r="E160" i="4" s="1"/>
  <c r="I149" i="4"/>
  <c r="L157" i="4"/>
  <c r="I155" i="4"/>
  <c r="M157" i="4"/>
  <c r="E162" i="4" s="1"/>
  <c r="J149" i="4"/>
  <c r="M151" i="4"/>
  <c r="J151" i="4"/>
  <c r="D156" i="4" l="1"/>
  <c r="D160" i="4"/>
  <c r="G160" i="4" s="1"/>
  <c r="E156" i="4"/>
  <c r="D154" i="4"/>
  <c r="D162" i="4"/>
  <c r="E154" i="4"/>
  <c r="F160" i="4" l="1"/>
  <c r="I160" i="4" s="1"/>
  <c r="F156" i="4"/>
  <c r="L156" i="4" s="1"/>
  <c r="F162" i="4"/>
  <c r="I162" i="4" s="1"/>
  <c r="F154" i="4"/>
  <c r="L154" i="4" s="1"/>
  <c r="G162" i="4"/>
  <c r="J162" i="4" s="1"/>
  <c r="G154" i="4"/>
  <c r="J154" i="4" s="1"/>
  <c r="G156" i="4"/>
  <c r="J160" i="4"/>
  <c r="M160" i="4"/>
  <c r="L160" i="4" l="1"/>
  <c r="I156" i="4"/>
  <c r="D161" i="4" s="1"/>
  <c r="L162" i="4"/>
  <c r="I154" i="4"/>
  <c r="F237" i="4"/>
  <c r="M162" i="4"/>
  <c r="E168" i="4" s="1"/>
  <c r="M154" i="4"/>
  <c r="J156" i="4"/>
  <c r="M156" i="4"/>
  <c r="E166" i="4"/>
  <c r="D166" i="4" l="1"/>
  <c r="G166" i="4" s="1"/>
  <c r="D168" i="4"/>
  <c r="F168" i="4" s="1"/>
  <c r="D159" i="4"/>
  <c r="C237" i="4"/>
  <c r="D237" i="4"/>
  <c r="E159" i="4"/>
  <c r="G237" i="4"/>
  <c r="E161" i="4"/>
  <c r="G168" i="4" l="1"/>
  <c r="M168" i="4" s="1"/>
  <c r="F166" i="4"/>
  <c r="L166" i="4" s="1"/>
  <c r="F159" i="4"/>
  <c r="I159" i="4" s="1"/>
  <c r="G161" i="4"/>
  <c r="J161" i="4" s="1"/>
  <c r="L168" i="4"/>
  <c r="G159" i="4"/>
  <c r="M159" i="4" s="1"/>
  <c r="I168" i="4"/>
  <c r="F161" i="4"/>
  <c r="J166" i="4"/>
  <c r="M166" i="4"/>
  <c r="L159" i="4" l="1"/>
  <c r="D165" i="4" s="1"/>
  <c r="I166" i="4"/>
  <c r="D176" i="4" s="1"/>
  <c r="J168" i="4"/>
  <c r="M161" i="4"/>
  <c r="D178" i="4"/>
  <c r="J159" i="4"/>
  <c r="G238" i="4"/>
  <c r="I161" i="4"/>
  <c r="L161" i="4"/>
  <c r="E176" i="4"/>
  <c r="E178" i="4" l="1"/>
  <c r="G178" i="4" s="1"/>
  <c r="M178" i="4" s="1"/>
  <c r="E167" i="4"/>
  <c r="E173" i="4" s="1"/>
  <c r="D238" i="4"/>
  <c r="C238" i="4"/>
  <c r="E165" i="4"/>
  <c r="F238" i="4"/>
  <c r="D167" i="4"/>
  <c r="G176" i="4"/>
  <c r="F176" i="4"/>
  <c r="F178" i="4" l="1"/>
  <c r="L178" i="4" s="1"/>
  <c r="J178" i="4"/>
  <c r="G165" i="4"/>
  <c r="F167" i="4"/>
  <c r="D173" i="4"/>
  <c r="F165" i="4"/>
  <c r="G167" i="4"/>
  <c r="I176" i="4"/>
  <c r="L176" i="4"/>
  <c r="M176" i="4"/>
  <c r="J176" i="4"/>
  <c r="I178" i="4" l="1"/>
  <c r="D186" i="4" s="1"/>
  <c r="E186" i="4"/>
  <c r="M165" i="4"/>
  <c r="J165" i="4"/>
  <c r="L165" i="4"/>
  <c r="L167" i="4"/>
  <c r="I167" i="4"/>
  <c r="I165" i="4"/>
  <c r="F173" i="4"/>
  <c r="I173" i="4" s="1"/>
  <c r="G173" i="4"/>
  <c r="M167" i="4"/>
  <c r="J167" i="4"/>
  <c r="E184" i="4"/>
  <c r="D184" i="4"/>
  <c r="G186" i="4" l="1"/>
  <c r="J186" i="4" s="1"/>
  <c r="F186" i="4"/>
  <c r="I186" i="4" s="1"/>
  <c r="F239" i="4"/>
  <c r="F276" i="4" s="1"/>
  <c r="E175" i="4"/>
  <c r="G239" i="4"/>
  <c r="G276" i="4" s="1"/>
  <c r="D175" i="4"/>
  <c r="C239" i="4"/>
  <c r="D239" i="4"/>
  <c r="M173" i="4"/>
  <c r="G236" i="4" s="1"/>
  <c r="J173" i="4"/>
  <c r="D236" i="4" s="1"/>
  <c r="L173" i="4"/>
  <c r="F236" i="4" s="1"/>
  <c r="F273" i="4" s="1"/>
  <c r="C236" i="4"/>
  <c r="F184" i="4"/>
  <c r="I184" i="4" s="1"/>
  <c r="G184" i="4"/>
  <c r="L186" i="4"/>
  <c r="C273" i="4" l="1"/>
  <c r="C272" i="4"/>
  <c r="D273" i="4"/>
  <c r="D272" i="4"/>
  <c r="C276" i="4"/>
  <c r="C275" i="4"/>
  <c r="C274" i="4"/>
  <c r="G274" i="4"/>
  <c r="F275" i="4"/>
  <c r="D275" i="4"/>
  <c r="M186" i="4"/>
  <c r="E195" i="4" s="1"/>
  <c r="G175" i="4"/>
  <c r="J175" i="4" s="1"/>
  <c r="F274" i="4"/>
  <c r="G275" i="4"/>
  <c r="D274" i="4"/>
  <c r="D276" i="4"/>
  <c r="F175" i="4"/>
  <c r="L175" i="4" s="1"/>
  <c r="E177" i="4"/>
  <c r="D177" i="4"/>
  <c r="G273" i="4"/>
  <c r="G272" i="4"/>
  <c r="F272" i="4"/>
  <c r="I272" i="4"/>
  <c r="L184" i="4"/>
  <c r="D193" i="4" s="1"/>
  <c r="D195" i="4"/>
  <c r="J184" i="4"/>
  <c r="M184" i="4"/>
  <c r="H272" i="4" l="1"/>
  <c r="B18" i="11" s="1"/>
  <c r="F18" i="11" s="1"/>
  <c r="H275" i="4"/>
  <c r="B21" i="11" s="1"/>
  <c r="F21" i="11" s="1"/>
  <c r="I275" i="4"/>
  <c r="C21" i="11" s="1"/>
  <c r="G21" i="11" s="1"/>
  <c r="I274" i="4"/>
  <c r="C20" i="11" s="1"/>
  <c r="G20" i="11" s="1"/>
  <c r="I276" i="4"/>
  <c r="C22" i="11" s="1"/>
  <c r="G22" i="11" s="1"/>
  <c r="M175" i="4"/>
  <c r="E183" i="4" s="1"/>
  <c r="H274" i="4"/>
  <c r="B20" i="11" s="1"/>
  <c r="F20" i="11" s="1"/>
  <c r="H276" i="4"/>
  <c r="B22" i="11" s="1"/>
  <c r="F22" i="11" s="1"/>
  <c r="F177" i="4"/>
  <c r="L177" i="4" s="1"/>
  <c r="F240" i="4" s="1"/>
  <c r="G177" i="4"/>
  <c r="J177" i="4" s="1"/>
  <c r="D240" i="4" s="1"/>
  <c r="I175" i="4"/>
  <c r="D183" i="4" s="1"/>
  <c r="H273" i="4"/>
  <c r="B19" i="11" s="1"/>
  <c r="F19" i="11" s="1"/>
  <c r="C18" i="11"/>
  <c r="G18" i="11" s="1"/>
  <c r="I273" i="4"/>
  <c r="C19" i="11" s="1"/>
  <c r="G19" i="11" s="1"/>
  <c r="G195" i="4"/>
  <c r="J195" i="4" s="1"/>
  <c r="E193" i="4"/>
  <c r="F195" i="4"/>
  <c r="M177" i="4" l="1"/>
  <c r="G240" i="4" s="1"/>
  <c r="I177" i="4"/>
  <c r="C240" i="4" s="1"/>
  <c r="M195" i="4"/>
  <c r="G183" i="4"/>
  <c r="G193" i="4"/>
  <c r="F193" i="4"/>
  <c r="F183" i="4"/>
  <c r="L195" i="4"/>
  <c r="I195" i="4"/>
  <c r="E185" i="4" l="1"/>
  <c r="D185" i="4"/>
  <c r="L183" i="4"/>
  <c r="I183" i="4"/>
  <c r="L193" i="4"/>
  <c r="I193" i="4"/>
  <c r="J193" i="4"/>
  <c r="M193" i="4"/>
  <c r="M183" i="4"/>
  <c r="J183" i="4"/>
  <c r="F185" i="4" l="1"/>
  <c r="I185" i="4" s="1"/>
  <c r="G185" i="4"/>
  <c r="M185" i="4" s="1"/>
  <c r="G241" i="4" s="1"/>
  <c r="E192" i="4"/>
  <c r="D192" i="4"/>
  <c r="C241" i="4" l="1"/>
  <c r="J185" i="4"/>
  <c r="L185" i="4"/>
  <c r="F241" i="4" s="1"/>
  <c r="F192" i="4"/>
  <c r="I192" i="4" s="1"/>
  <c r="G192" i="4"/>
  <c r="J192" i="4" s="1"/>
  <c r="D241" i="4" l="1"/>
  <c r="E194" i="4"/>
  <c r="D194" i="4"/>
  <c r="M192" i="4"/>
  <c r="L192" i="4"/>
  <c r="G194" i="4" l="1"/>
  <c r="M194" i="4" s="1"/>
  <c r="G242" i="4" s="1"/>
  <c r="F194" i="4"/>
  <c r="I194" i="4" s="1"/>
  <c r="L194" i="4" l="1"/>
  <c r="F242" i="4" s="1"/>
  <c r="F277" i="4" s="1"/>
  <c r="J194" i="4"/>
  <c r="C242" i="4"/>
  <c r="G277" i="4"/>
  <c r="G278" i="4"/>
  <c r="G279" i="4"/>
  <c r="D242" i="4" l="1"/>
  <c r="C279" i="4"/>
  <c r="F279" i="4"/>
  <c r="C278" i="4"/>
  <c r="C277" i="4"/>
  <c r="F278" i="4"/>
  <c r="D277" i="4" l="1"/>
  <c r="D278" i="4"/>
  <c r="D279" i="4"/>
  <c r="H278" i="4" l="1"/>
  <c r="B24" i="11" s="1"/>
  <c r="F24" i="11" s="1"/>
  <c r="H279" i="4"/>
  <c r="B25" i="11" s="1"/>
  <c r="F25" i="11" s="1"/>
  <c r="I277" i="4"/>
  <c r="C23" i="11" s="1"/>
  <c r="G23" i="11" s="1"/>
  <c r="H277" i="4"/>
  <c r="B23" i="11" s="1"/>
  <c r="F23" i="11" s="1"/>
  <c r="I279" i="4"/>
  <c r="C25" i="11" s="1"/>
  <c r="G25" i="11" s="1"/>
  <c r="I278" i="4"/>
  <c r="C24" i="11" s="1"/>
  <c r="G24" i="11" s="1"/>
</calcChain>
</file>

<file path=xl/sharedStrings.xml><?xml version="1.0" encoding="utf-8"?>
<sst xmlns="http://schemas.openxmlformats.org/spreadsheetml/2006/main" count="565" uniqueCount="307">
  <si>
    <t>Description des tableaux de l'onglet « Flux net des unités »</t>
  </si>
  <si>
    <t>Description du tableau 1 : Offre de la Californie provenant de l’allocation gratuite</t>
  </si>
  <si>
    <t>Titre de la colonne</t>
  </si>
  <si>
    <t>Description et notes</t>
  </si>
  <si>
    <t>Millésime</t>
  </si>
  <si>
    <t>Millésime des unités d’émission allouées.</t>
  </si>
  <si>
    <t>Allocation gratuite totale de la Californie</t>
  </si>
  <si>
    <t>https://ww2.arb.ca.gov/our-work/programs/cap-and-trade-program/cap-and-trade-program-data</t>
  </si>
  <si>
    <t>Unités d’émission consignées</t>
  </si>
  <si>
    <t>https://ww2.arb.ca.gov/our-work/programs/cap-and-trade-program/auction-information/auction-notices-and-reports</t>
  </si>
  <si>
    <t xml:space="preserve">Offre d’unités  provenant de l’allocation gratuite </t>
  </si>
  <si>
    <t>Offre d’unités d’émission sur le marché provenant de l’allocation gratuite versée aux émetteurs de la Californie.
Offre d’unités provenant de l’allocation gratuite  = Allocation gratuite totale de la Californie - Unités d’émission consignées.</t>
  </si>
  <si>
    <t>Date d’entrée de l’offre sur le marché</t>
  </si>
  <si>
    <t>Description du tableau 2 : Offre du Québec provenant de l’allocation gratuite</t>
  </si>
  <si>
    <t>Allocation gratuite totale du Québec</t>
  </si>
  <si>
    <t>https://www.environnement.gouv.qc.ca/changements/carbone/ventes-encheres/allocation-gratuite/Qte-unites-versees.pdf</t>
  </si>
  <si>
    <t>Versement initial (75 %)</t>
  </si>
  <si>
    <t>Quantité d’unités d’émission provenant du versement initial de l’allocation gratuite aux émetteurs québécois pour le millésime donné. Cette quantité initiale correspond à 75 % de l’allocation gratuite totale du Québec.</t>
  </si>
  <si>
    <t>Date d’entrée du versement initial sur le marché</t>
  </si>
  <si>
    <t>Ajustement (25 %)</t>
  </si>
  <si>
    <t>Date d’entrée de l'ajustement sur le marché</t>
  </si>
  <si>
    <t>Description des tableaux 3 et 4 : Offre de la Californie provenant des ventes aux enchères et Offre du Québec provenant des ventes aux enchères</t>
  </si>
  <si>
    <t>Date de la vente</t>
  </si>
  <si>
    <t>Date à laquelle la vente aux enchères a été tenue.</t>
  </si>
  <si>
    <t>Date du transfert des unités</t>
  </si>
  <si>
    <t>Millésime des unités mises en vente.</t>
  </si>
  <si>
    <t>Unités vendues par la Californie</t>
  </si>
  <si>
    <t>Unités vendues par le Québec</t>
  </si>
  <si>
    <t>https://www.environnement.gouv.qc.ca/changements/carbone/ventes-encheres/avis-resultats.htm</t>
  </si>
  <si>
    <t>Description du tableau 5 : Chronologie des flux nets</t>
  </si>
  <si>
    <t>Période de conformité</t>
  </si>
  <si>
    <t>Période de conformité pour laquelle les unités sont retirées.</t>
  </si>
  <si>
    <t>Date du retrait</t>
  </si>
  <si>
    <t>Date limite pour remettre les droits d’émission nécessaires pour la période de conformité donnée, qui correspond à la date à laquelle les unités d’émission sont reprises et retirées.</t>
  </si>
  <si>
    <t>Millésime des unités d’émission retirées.</t>
  </si>
  <si>
    <t>Offre nette de la Californie par date</t>
  </si>
  <si>
    <t>Offre nette du 
Québec par date</t>
  </si>
  <si>
    <t>Proportion de l'offre de la Californie</t>
  </si>
  <si>
    <t>Proportion de l'offre du Québec</t>
  </si>
  <si>
    <t>Retraits totaux par la Californie</t>
  </si>
  <si>
    <t>Unités d’émission de la Californie retirées par la Californie</t>
  </si>
  <si>
    <t>Retraits totaux par le Québec</t>
  </si>
  <si>
    <t>Quantité d’unités d’émission retirées par le Québec pour un millésime donné et une période de conformité donnée. Les données concernant les retraits sont fournies dans les rapports de conformité pour chaque période de conformité.
Voir la section « Couverture des émissions » à l’adresse suivante :</t>
  </si>
  <si>
    <t>https://www.environnement.gouv.qc.ca/changements/carbone/documentation.htm#couverture</t>
  </si>
  <si>
    <t>Description du tableau 6 : Unités d'émission retirées lors de chacun des événements de conformité</t>
  </si>
  <si>
    <t>Unités d’émission totales retirées par la Californie</t>
  </si>
  <si>
    <t>Unités d’émission totales retirées par le Québec</t>
  </si>
  <si>
    <t>Description du tableau 7 : Émissions couvertes</t>
  </si>
  <si>
    <t>Année d’émission</t>
  </si>
  <si>
    <t>Émissions couvertes de la Californie</t>
  </si>
  <si>
    <t>Émissions totales couvertes par le programme de plafonnement et d'échange de droits d’émission de GES de la Californie pour l'année donnée. Les données sur les émissions couvertes sont fournies dans les rapports annuels de déclaration obligatoire des GES disponibles à l’adresse suivante :</t>
  </si>
  <si>
    <t>https://ww2.arb.ca.gov/mrr-data</t>
  </si>
  <si>
    <t>Émissions couvertes du Québec</t>
  </si>
  <si>
    <t>Émissions totales couvertes par le système de plafonnement et d'échange de droits d’émission de GES du Québec. Les données sur les émissions couvertes sont fournies à l’adresse suivante :</t>
  </si>
  <si>
    <t>https://www.environnement.gouv.qc.ca/changements/carbone/ventes-encheres/liste-etablissements-visesRSPEDE.xlsx</t>
  </si>
  <si>
    <t>Émissions couvertes soumises à l’obligation de conformité annuelle de la Californie</t>
  </si>
  <si>
    <t>Émissions couvertes soumises à l’obligation de conformité triennale de la Californie</t>
  </si>
  <si>
    <t>Unités d’émission totales retirées par la Californie (annualisées)</t>
  </si>
  <si>
    <t>Unités d’émission de la Californie retirées par la Californie (annualisées)</t>
  </si>
  <si>
    <t>Unités d’émission totales retirées par le Québec (annualisées)</t>
  </si>
  <si>
    <t>Flux net annuel de la Californie (unités)</t>
  </si>
  <si>
    <r>
      <t>Flux net annuel du Qu</t>
    </r>
    <r>
      <rPr>
        <sz val="11"/>
        <rFont val="Calibri"/>
        <family val="2"/>
      </rPr>
      <t>ébec</t>
    </r>
    <r>
      <rPr>
        <sz val="11"/>
        <rFont val="Calibri"/>
        <family val="2"/>
        <scheme val="minor"/>
      </rPr>
      <t xml:space="preserve"> (unités)</t>
    </r>
  </si>
  <si>
    <t>Description des tableaux de l'onglet « Flux net des crédits »</t>
  </si>
  <si>
    <t>Description du tableau 10 : Retraits des crédits compensatoires</t>
  </si>
  <si>
    <t>Les données concernant les retraits sont fournies dans les rapports de conformité pour chaque période de conformité.
Voir la section « Couverture des émissions » à l’adresse suivante :</t>
  </si>
  <si>
    <t>Description du tableau 11 : Crédits compensatoires retirés lors de chacun des événements de conformité</t>
  </si>
  <si>
    <t>Crédits compensatoires retirés par la Californie</t>
  </si>
  <si>
    <t>Crédits compensatoires de la Californie retirés par la Californie</t>
  </si>
  <si>
    <t>Crédits compensatoires du Québec retirés par la Californie</t>
  </si>
  <si>
    <t>Crédits compensatoires retirés par le Québec</t>
  </si>
  <si>
    <t>Crédits compensatoires de la Californie retirés par le Québec</t>
  </si>
  <si>
    <t>Crédits compensatoires du Québec retirés par le Québec</t>
  </si>
  <si>
    <t>Description du tableau 12 : Émissions couvertes</t>
  </si>
  <si>
    <t>Description du tableau 14 : Retraits de crédits compensatoires à des fins de conformité annualisés en fonction des émissions couvertes</t>
  </si>
  <si>
    <t>Crédits compensatoires retirés par la Californie (annualisés)</t>
  </si>
  <si>
    <t>Crédits compensatoires de la Californie retirés par la Californie (annualisés)</t>
  </si>
  <si>
    <t>Crédits compensatoires du Québec retirés par la Californie (annualisés)</t>
  </si>
  <si>
    <t>Crédits compensatoires retirés par le Québec (annualisés)</t>
  </si>
  <si>
    <t>Crédits compensatoires de la Californie retirés par le Québec (annualisés)</t>
  </si>
  <si>
    <t>Crédits compensatoires du Québec retirés par le Québec (annualisés)</t>
  </si>
  <si>
    <t>Flux net annuel de la Californie (crédits compensatoires)</t>
  </si>
  <si>
    <t>Flux net annuel du Québec (crédits compensatoires)</t>
  </si>
  <si>
    <t>Exemple du calcul pour déterminer le flux net annuel des unités d'émission - La méthode proportionnelle</t>
  </si>
  <si>
    <t>Description</t>
  </si>
  <si>
    <t>Section 1 : Données sur l’offre du marché</t>
  </si>
  <si>
    <t>Tableau 1: Offre de la Californie provenant de l’allocation gratuite</t>
  </si>
  <si>
    <t>Tableau 2 : Offre du Québec provenant de l’allocation gratuite</t>
  </si>
  <si>
    <t xml:space="preserve">Allocation gratuite totale de la Californie </t>
  </si>
  <si>
    <t xml:space="preserve">Offre d’unités provenant de l’allocation gratuite </t>
  </si>
  <si>
    <t>Ajustement
(25 %)</t>
  </si>
  <si>
    <t>Aucun</t>
  </si>
  <si>
    <t>Source des données :</t>
  </si>
  <si>
    <t xml:space="preserve">Tableau 3 : Offre de la Californie provenant des ventes aux enchères </t>
  </si>
  <si>
    <t>Tableau 4 : Offre du Québec provenant des ventes aux enchères</t>
  </si>
  <si>
    <t>Decembre 2012</t>
  </si>
  <si>
    <t>Mars 2013</t>
  </si>
  <si>
    <t>December 2012</t>
  </si>
  <si>
    <t>March 2013</t>
  </si>
  <si>
    <t>Section 2 : Chronologie des flux nets</t>
  </si>
  <si>
    <t>L'offre nette doit être calculée de manière séquentielle pour chaque date de retrait, en commençant par la première date de retrait.</t>
  </si>
  <si>
    <t>La chronologie des flux nets comporte une ligne pour chaque millésime d’unités d’émission retirées à chaque date de conformité par l’un ou l’autre des gouvernements participants.</t>
  </si>
  <si>
    <t>Tableau 5 : Chronologie des flux nets</t>
  </si>
  <si>
    <t>Note</t>
  </si>
  <si>
    <t>Conformité annuelle 2013</t>
  </si>
  <si>
    <t>Conformité 2013-2014</t>
  </si>
  <si>
    <t>s/o</t>
  </si>
  <si>
    <t>Conformité annuelle 2015</t>
  </si>
  <si>
    <t>Conformité annuelle 2016</t>
  </si>
  <si>
    <t>Conformité 2015-2017</t>
  </si>
  <si>
    <t>1, 2</t>
  </si>
  <si>
    <t>Conformité annuelle 2018</t>
  </si>
  <si>
    <t>Conformité annuelle 2019</t>
  </si>
  <si>
    <t>Conformité 2018-2020</t>
  </si>
  <si>
    <t>3, 4</t>
  </si>
  <si>
    <t xml:space="preserve">Section « Compliance Reports » : </t>
  </si>
  <si>
    <t xml:space="preserve">Section « Couverture des émissions » : </t>
  </si>
  <si>
    <r>
      <rPr>
        <b/>
        <sz val="11"/>
        <color theme="1"/>
        <rFont val="Calibri"/>
        <family val="2"/>
        <scheme val="minor"/>
      </rPr>
      <t>2.</t>
    </r>
    <r>
      <rPr>
        <sz val="11"/>
        <color theme="1"/>
        <rFont val="Calibri"/>
        <family val="2"/>
        <scheme val="minor"/>
      </rPr>
      <t xml:space="preserve"> Le rapport de conformité 2013-2014 mis à jour le 1er décembre 2021 comprend trois mises à jour concernant des remises survenues en 2018 mais qui sont liées à la période de conformité 2013-2014.</t>
    </r>
  </si>
  <si>
    <t>des soldes consolidés.</t>
  </si>
  <si>
    <t>des unités d’émission non millésimées de la réserve ont été utilisées dans certains cas.</t>
  </si>
  <si>
    <t>Section 3 : Flux nets annualisés</t>
  </si>
  <si>
    <t>Cette section comprend les tableaux 6 à 9.</t>
  </si>
  <si>
    <t>Le tableau 6 présente une agrégation des unités d’émission retirées lors de chacun des événements de conformité à partir de l’information contenue dans le tableau 5.</t>
  </si>
  <si>
    <t>Le tableau 8 présente une répartition des émissions annuelles couvertes en fonction des différents événements de conformité suivant les exigences réglementaires en matière d'obligations de conformité.</t>
  </si>
  <si>
    <t>établis sur une base annuelle.</t>
  </si>
  <si>
    <t>Tableau 6 : Unités d'émission retirées lors de chacun des événements de conformité</t>
  </si>
  <si>
    <t>Unités d'émission totales retirées par la Californie</t>
  </si>
  <si>
    <t>Tableau 7 : Émissions couvertes</t>
  </si>
  <si>
    <t>Total</t>
  </si>
  <si>
    <t>Flux net annuel du Québec (unités)</t>
  </si>
  <si>
    <t>Exemple du calcul pour déterminer le flux net annuel des crédits compensatoires</t>
  </si>
  <si>
    <t>de la quantité totale de crédits compensatoires retirés.</t>
  </si>
  <si>
    <t>Section 1 : Les retraits des crédits compensatoires effectués par le Québec et la Californie sont présentés sous forme de tableau en fonction de leur origine et du type de projet (protocole).</t>
  </si>
  <si>
    <t>Section 1 : Retrait des crédits compensatoires</t>
  </si>
  <si>
    <t>Cette section présente de façon agrégée l’ensemble des crédits compensatoires retirés par le Québec et la Californie en fonction de leur origine et du type de projet (protocole).</t>
  </si>
  <si>
    <t>Tableau 10 : Retraits des crédits compensatoires</t>
  </si>
  <si>
    <t>Section 2 : Flux nets annualisés</t>
  </si>
  <si>
    <t>Le tableau 11 présente une agrégation des crédits compensatoires retirés lors de chacun des événements de conformité à partir de l’information contenue dans le tableau 10.</t>
  </si>
  <si>
    <t>Le tableau 13 présente une répartition des émissions annuelles couvertes en fonction des différents événements de conformité suivant les exigences réglementaires en matière d'obligations de conformité.</t>
  </si>
  <si>
    <t>Le tableau 14 présente la répartition des crédits compensatoires remis à des fins de conformité en fonction des émissions couvertes au cours de chacune des périodes de conformité. À partir de cette annualisation de la remise des crédits compensatoires, les flux nets de</t>
  </si>
  <si>
    <t>crédits compensatoires sont établis sur une base annuelle.</t>
  </si>
  <si>
    <t>Tableau 11 : Crédits compensatoires retirés lors de chacun des événements de conformité</t>
  </si>
  <si>
    <t>Tableau 12 : Émissions couvertes</t>
  </si>
  <si>
    <t>Tableau 14 : Retraits de crédits compensatoires à des fins de conformité annualisés en fonction des émissions couvertes</t>
  </si>
  <si>
    <t>Sommaire de l'exemple - Calcul pour déterminer le flux net annuel total</t>
  </si>
  <si>
    <t>Tableau 15 : Sommaire des flux nets annuels</t>
  </si>
  <si>
    <t>Flux net annuel de la Californie (crédits)</t>
  </si>
  <si>
    <t>Flux net annuel du Québec (crédits)</t>
  </si>
  <si>
    <t>Flux net annuel de la Californie (total)</t>
  </si>
  <si>
    <t>Flux net annuel du Québec (total)</t>
  </si>
  <si>
    <t>Méthode de comptabilisation des échanges de droits d’émission selon l’article 8 de l’entente ​de liaison de 2017</t>
  </si>
  <si>
    <t>Exemple de la méthode de comptabilisation basée sur des données publiques</t>
  </si>
  <si>
    <t>Ce document présente, à l'aide d'un exemple, la méthode de comptabilisation élaborée par le Québec et la Californie pour comptabiliser les droits d’émission échangés entre les systèmes puis retirés du marché du carbone lié de la WCI par les gouvernements participants, et pour rendre compte de ces échanges. Celle-ci a été élaborée en vertu de l’article 8 de l’Entente concernant l’harmonisation et l’intégration des programmes de plafonnement et d’échange de droits d’émission de gaz à effet de serre. Cette entente est disponible à l’adresse suivante :</t>
  </si>
  <si>
    <t>Cet exemple illustre le calcul du flux net des unités d’émission et des crédits compensatoires à l’aide de données publiques. Le flux net d’unités d’émission est calculé à l'aide de la méthode proportionnelle, qui consiste à utiliser la proportion des unités d’émission offertes par chaque gouvernement participant par rapport à l’ensemble des unités disponibles sur le marché lié de la WCI (offre totale sur le marché) pour déterminer l’origine des unités qui sont remises à un gouvernement. Le flux net des crédits compensatoires est uniquement calculé selon l’origine véritable des crédits remis à un gouvernement. Le document « Comptabilisation des échanges de droits d’émission entre les gouvernements participants de la WCI », qui décrit la façon dont le flux net est calculé, est disponible à l’adresse suivante :</t>
  </si>
  <si>
    <t>Cet exemple est uniquement fourni aux fins de démonstration de la méthode. Le flux net ainsi calculé ne doit pas être interprété comme le flux net officiel des échanges entre les gouvernements participants. Étant basé sur des données publiques, il ne reflète pas les transferts administratifs, les retraits volontaires et les reprises d'allocations gratuites, qui sont confidentiels et ne représentent qu'unune petite partie de l'offre totale du marché et des soustractions. Cet exemple n'intègre pas non plus les ajustements relatifs à la liaison temporaire du marché de l'Ontario. Le flux net officiel sera calculé à l'aide des données de transfert confidentielles provenant du système CITSS.</t>
  </si>
  <si>
    <t>Quantité totale d’unités d’émission allouées aux émetteurs californiens pour le millésime donné. Les données sont disponibles dans les rapports sommaires annuels des allocations gratuites. Pour les millésimes 2013 et 2014, l’allocation gratuite des services publics de distribution d’électricité est fournie séparément dans le document « 2013-2020 Electrical Distribution Utility Allocation Table ». Ces données doivent être ajoutées à l’allocation des rapports sommaires annuels. Voir la section « Allocated Allowances » à l’adresse suivante :</t>
  </si>
  <si>
    <t>https://ww2.arb.ca.gov/our-work/programs/cap-and-trade-program/cap-and-trade-program-data.</t>
  </si>
  <si>
    <t>https://ww2.arb.ca.gov/sites/default/files/cap-and-trade/linkage/2017_linkage_agreement_ca-qc-on_francais.pdf.</t>
  </si>
  <si>
    <t>https://www.environnement.gouv.qc.ca/changements/carbone/methode-comptabilisation-echanges-ges.pdf.</t>
  </si>
  <si>
    <t>https://ww2.arb.ca.gov/our-work/programs/cap-and-trade-program/auction-information/auction-notices-and-reports.</t>
  </si>
  <si>
    <t>Quantité totale d’unités d’émission consignées pour vente aux enchères pour le millésime donné. Les unités d’émission allouées aux services publics de distribution d’électricité et aux fournisseurs de gaz naturel qui sont ensuite consignées pour être mises aux enchères sont considérées comme entrant dans le marché par le biais des ventes aux enchères plutôt que par l’allocation gratuite. Par conséquent, les unités d’émission consignées sont soustraites des valeurs d'allocation gratuite totales au moment de déterminer l'offre d’unités d’émission qui entre dans le marché via l'allocation gratuite. 
Les unités d’émission peuvent être consignées conformément à l'article 95910(d)(2) du California Cap-and-Trade Regulation, lequel n'est pas lié aux services publics de distribution d’électricité et aux fournisseurs de gaz naturel. Cet apport est considéré comme négligeable aux fins de cet exemple. 
Le nombre total d’unités d’émission consignées pour un millésime donné est déterminé en additionnant les unités consignées vendues à chaque vente aux enchères par millésime, et non en additionnant les unités consignées offertes. L’addition des unités d’émission consignées offertes lors des ventes aux enchères ferait en sorte qu'on compterait en double les unités qui n'ont pas été vendues lors d'une vente aux enchères, puis réoffertes lors d’une vente subséquente. Les données sont disponibles dans les rapports sommaires des résultats des ventes aux enchères disponibles à l’adresse suivante :</t>
  </si>
  <si>
    <t>Date à laquelle les unités d'émission allouées gratuitement sont entrées dans le marché. Il est supposé que la date d’entrée de l’offre sur le marché est la date règlementaire prévue pour le versement de l’allocation gratuite. La date réelle peut varier, mais les résultats des flux nets ne seront pas affectés, car le versement de l’allocation gratuite a toujours lieu avant la remise des droits d’émission nécessaires pour satisfaire à l’obligation de conformité annuelle, moment auquel les proportions de l’offre et les flux nets sont calculés.</t>
  </si>
  <si>
    <t>Millésime des unités d’émission allouées. L’année de l’allocation et le millésime des unités d’émission allouées sont supposés identiques, même si, pour certains ajustements, des unités non millésimées de la réserve ont été utilisées. Cette hypothèse fait en sorte que l’offre du Québec d’unités non millésimées dans cet exemple est négative à partir de la date de remise des droits d’émission nécessaires pour satisfaire à l’obligation de conformité de la période 2018-2020.</t>
  </si>
  <si>
    <t>Les données sont disponibles dans le rapport « Quantité d’unités d’émission versées en allocation gratuite et liste des émetteurs qui en ont bénéficié ». Ce rapport fournit la quantité totale d’unités d’émission versée qui représente la somme du versement initial (75 % de l’estimation) et de l’ajustement effectué à la suite de la réception des données de production réelles (25 %). Ce rapport est disponible à l'adresse suivante :</t>
  </si>
  <si>
    <t>https://www.environnement.gouv.qc.ca/changements/carbone/ventes-encheres/allocation-gratuite/Qte-unites-versees.pdf.</t>
  </si>
  <si>
    <t>Date à laquelle l’offre d’unités d’émission provenant du versement initial de l’allocation gratuite est entrée dans le marché. Il est supposé que la date d’entrée de l’offre sur le marché est la date règlementaire prévue pour le versement de l’allocation gratuite. La date réelle peut varier, mais les résultats des flux nets ne seront pas affectés, car le versement de l’allocation gratuite a toujours lieu avant la remise des droits d’émission nécessaires pour satisfaire à l’obligation de conformité, moment auquel les proportions de l’offre et les flux nets sont calculés.</t>
  </si>
  <si>
    <t>Quantité d’unités d’émission provenant de l’ajustement de l’allocation gratuite versée aux émetteurs québécois pour le millésime donné. Cet ajustement correspond à 25 % de l’allocation gratuite totale du Québec.</t>
  </si>
  <si>
    <t>Date à laquelle l’offre d’unités d’émission provenant de l’ajustement de l’allocation gratuite est entrée dans le marché. Il est supposé que la date d’entrée de l’offre sur le marché est la date règlementaire prévue pour le versement de l’allocation gratuite. La date réelle peut varier, mais les résultats des flux nets ne seront pas affectés, car le versement de l’allocation gratuite a toujours lieu avant la remise des droits d’émission nécessaires pour satisfaire à l’obligation de conformité, moment auquel les proportions de l’offre et les flux nets sont calculés.</t>
  </si>
  <si>
    <t>Date à laquelle les unités d’émission sont transférées des comptes des gouvernements aux comptes des entités et, par conséquent, date à laquelle elles entrent dans l'offre du marché.</t>
  </si>
  <si>
    <t xml:space="preserve">Quantité d’unités d’émission vendues par la Californie lors de la vente aux enchères. Les données concernant les ventes aux enchères sont fournies dans les rapports sommaires des résultats des ventes aux enchères pour chaque évènement. Les rapports sont disponibles à l’adresse suivante : </t>
  </si>
  <si>
    <t>Quantité d’unités d’émission vendues par le Québec lors de la vente aux enchères. Les données concernant les ventes aux enchères sont fournies dans les rapports sommaires des résultats des ventes aux enchères pour chaque évènement. Les rapports sont disponibles à l’adresse suivante :</t>
  </si>
  <si>
    <t>https://www.environnement.gouv.qc.ca/changements/carbone/ventes-encheres/avis-resultats.htm.</t>
  </si>
  <si>
    <t>Offre nette d’unités d’émission d’un millésime donné introduite dans le marché par la Californie à une date donnée. L'offre nette d’unités d’émission correspond à la somme des unités d’émission allouées gratuitement et vendues aux enchères par la Californie, moins la quantité d’unité d’émission retirées à des dates antérieures qui sont attribuées à la Californie selon la méthode proportionnelle. L'offre nette doit être calculée de manière séquentielle pour chaque date de retrait, en commençant par la première date de retrait.</t>
  </si>
  <si>
    <t>Offre nette d’unités d’émission d’un millésime donné introduite dans le marché par le Québec à une date donnée. L'offre nette d’unités d’émission correspond à la somme des unités d’émission allouées gratuitement et vendues aux enchères par le Québec, moins la quantité d’unité d’émission retirées à des dates antérieures qui sont attribuées au Québec selon la méthode proportionnelle. L'offre nette doit être calculée de manière séquentielle pour chaque date de retrait, en commençant par la première date de retrait.</t>
  </si>
  <si>
    <r>
      <t xml:space="preserve">Proportion de l’offre totale nette d’unités d’émission d’un millésime donné, sur le marché, à une date donnée, qui a été fournie par la Californie.
</t>
    </r>
    <r>
      <rPr>
        <b/>
        <sz val="11"/>
        <color theme="1"/>
        <rFont val="Calibri"/>
        <family val="2"/>
        <scheme val="minor"/>
      </rPr>
      <t>Formule :</t>
    </r>
    <r>
      <rPr>
        <sz val="11"/>
        <color theme="1"/>
        <rFont val="Calibri"/>
        <family val="2"/>
        <scheme val="minor"/>
      </rPr>
      <t xml:space="preserve"> </t>
    </r>
    <r>
      <rPr>
        <i/>
        <sz val="11"/>
        <color theme="1"/>
        <rFont val="Calibri"/>
        <family val="2"/>
        <scheme val="minor"/>
      </rPr>
      <t>Offre nette de la Californie par date / (Offre nette de la Californie par date + Offre nette du Québec par date).</t>
    </r>
  </si>
  <si>
    <r>
      <t xml:space="preserve">Proportion de l’offre totale nette d’unités d’émission d’un millésime donné, sur le marché, à une date donnée, qui a été fournie par le Québec.
</t>
    </r>
    <r>
      <rPr>
        <b/>
        <sz val="11"/>
        <color theme="1"/>
        <rFont val="Calibri"/>
        <family val="2"/>
        <scheme val="minor"/>
      </rPr>
      <t>Formule :</t>
    </r>
    <r>
      <rPr>
        <sz val="11"/>
        <color theme="1"/>
        <rFont val="Calibri"/>
        <family val="2"/>
        <scheme val="minor"/>
      </rPr>
      <t xml:space="preserve"> </t>
    </r>
    <r>
      <rPr>
        <i/>
        <sz val="11"/>
        <color theme="1"/>
        <rFont val="Calibri"/>
        <family val="2"/>
        <scheme val="minor"/>
      </rPr>
      <t>Offre nette du Québec par date / (Offre nette de la Californie par date + Offre nette du Québec par date).</t>
    </r>
  </si>
  <si>
    <t>Quantité d’unités d’émission retirées par la Californie pour un millésime donné et une période de conformité donnée. Les données concernant les retraits sont fournies dans les rapports de conformité pour chaque période de conformité. Les rapports pour les périodes de conformité triennales indiquent la totalité des retraits pour la période de conformité, et non seulement les retraits effectués lors de la dernière échéance de conformité annuelle. Par exemple, la quantité d’unités retirées indiquée dans le rapport de conformité de la période 2013-2014 inclut les retraits de l'événement de conformité annuel de 2013. Pour calculer la quantité de droits d’émission d'un millésime donné qui ont été retirés le 2 novembre 2015, il faut prendre le nombre d’unités de ce millésime qui ont été retirées selon le rapport de conformité 2013-2014, et en soustraire le nombre d’unités d’émission de ce millésime qui ont été retirées selon le rapport de conformité 2013.
Voir la section « Compliance Reports » à l’adresse suivante :</t>
  </si>
  <si>
    <r>
      <t xml:space="preserve">Quantité d’unités d’émission pour un millésime donné et une période de conformité donnée retirées par le Québec qui sont réputées provenir de l'offre de la Californie sur le marché aux fins des calculs du flux net.
</t>
    </r>
    <r>
      <rPr>
        <b/>
        <sz val="11"/>
        <color theme="1"/>
        <rFont val="Calibri"/>
        <family val="2"/>
        <scheme val="minor"/>
      </rPr>
      <t>Formule :</t>
    </r>
    <r>
      <rPr>
        <sz val="11"/>
        <color theme="1"/>
        <rFont val="Calibri"/>
        <family val="2"/>
        <scheme val="minor"/>
      </rPr>
      <t xml:space="preserve"> </t>
    </r>
    <r>
      <rPr>
        <i/>
        <sz val="11"/>
        <color theme="1"/>
        <rFont val="Calibri"/>
        <family val="2"/>
        <scheme val="minor"/>
      </rPr>
      <t>Retraits totaux par le Québec x Proportion de l'offre de la Californie</t>
    </r>
    <r>
      <rPr>
        <sz val="11"/>
        <color theme="1"/>
        <rFont val="Calibri"/>
        <family val="2"/>
        <scheme val="minor"/>
      </rPr>
      <t>.</t>
    </r>
  </si>
  <si>
    <r>
      <t xml:space="preserve">Quantité d’unités d’émission pour un millésime donné et une période de conformité donnée retirées par le Québec qui sont réputées provenir de l'offre du Québec sur le marché aux fins des calculs du flux net.
</t>
    </r>
    <r>
      <rPr>
        <b/>
        <sz val="11"/>
        <color theme="1"/>
        <rFont val="Calibri"/>
        <family val="2"/>
        <scheme val="minor"/>
      </rPr>
      <t>Formule :</t>
    </r>
    <r>
      <rPr>
        <i/>
        <sz val="11"/>
        <color theme="1"/>
        <rFont val="Calibri"/>
        <family val="2"/>
        <scheme val="minor"/>
      </rPr>
      <t xml:space="preserve"> Retraits totaux par le Québec x Proportion de l'offre du Québec</t>
    </r>
    <r>
      <rPr>
        <sz val="11"/>
        <color theme="1"/>
        <rFont val="Calibri"/>
        <family val="2"/>
        <scheme val="minor"/>
      </rPr>
      <t>.</t>
    </r>
  </si>
  <si>
    <r>
      <t xml:space="preserve">Quantité d’unités d’émission pour un millésime donné et une période de conformité donnée retirées par la Californie qui sont réputées provenir de l'offre de la Californie sur le marché aux fins des calculs du flux net.
</t>
    </r>
    <r>
      <rPr>
        <b/>
        <sz val="11"/>
        <color theme="1"/>
        <rFont val="Calibri"/>
        <family val="2"/>
        <scheme val="minor"/>
      </rPr>
      <t xml:space="preserve">Formule : </t>
    </r>
    <r>
      <rPr>
        <i/>
        <sz val="11"/>
        <color theme="1"/>
        <rFont val="Calibri"/>
        <family val="2"/>
        <scheme val="minor"/>
      </rPr>
      <t>Retraits totaux par la Californie x Proportion de l'offre de la Californie.</t>
    </r>
  </si>
  <si>
    <t>Unités d’émission du Québec retirées par la Californie</t>
  </si>
  <si>
    <r>
      <t xml:space="preserve">Quantité d’unités d’émission pour un millésime donné et une période de conformité donnée retirées par la Californie qui sont réputées provenir de l'offre du Québec sur le marché aux fins des calculs du flux net.
</t>
    </r>
    <r>
      <rPr>
        <b/>
        <sz val="11"/>
        <color theme="1"/>
        <rFont val="Calibri"/>
        <family val="2"/>
        <scheme val="minor"/>
      </rPr>
      <t xml:space="preserve">Formule : </t>
    </r>
    <r>
      <rPr>
        <i/>
        <sz val="11"/>
        <color theme="1"/>
        <rFont val="Calibri"/>
        <family val="2"/>
        <scheme val="minor"/>
      </rPr>
      <t>Retraits totaux par la Californie x Proportion de l'offre du Québec.</t>
    </r>
  </si>
  <si>
    <t>https://www.environnement.gouv.qc.ca/changements/carbone/documentation.htm#couverture.</t>
  </si>
  <si>
    <t>Unités d’émission de la Californie retirées par le Québec</t>
  </si>
  <si>
    <t>Unités d’émission du Québec retirées par le Québec</t>
  </si>
  <si>
    <r>
      <t xml:space="preserve">Quantité totale d’unités d’émission retirées par la Californie pour la période de conformité. Les valeurs de cette colonne sont additionnées à partir de la colonne </t>
    </r>
    <r>
      <rPr>
        <i/>
        <sz val="11"/>
        <color theme="1"/>
        <rFont val="Calibri"/>
        <family val="2"/>
        <scheme val="minor"/>
      </rPr>
      <t>Retraits totaux par la Californie</t>
    </r>
    <r>
      <rPr>
        <sz val="11"/>
        <color theme="1"/>
        <rFont val="Calibri"/>
        <family val="2"/>
        <scheme val="minor"/>
      </rPr>
      <t xml:space="preserve"> du tableau 5 « Chronologie des flux nets ».</t>
    </r>
  </si>
  <si>
    <r>
      <t xml:space="preserve">Quantité totale d’unités d’émission retirées par le Québec pour la période de conformité. Les valeurs de cette colonne sont additionnées à partir de la colonne </t>
    </r>
    <r>
      <rPr>
        <i/>
        <sz val="11"/>
        <color theme="1"/>
        <rFont val="Calibri"/>
        <family val="2"/>
        <scheme val="minor"/>
      </rPr>
      <t>Retraits totaux par le Québec</t>
    </r>
    <r>
      <rPr>
        <sz val="11"/>
        <color theme="1"/>
        <rFont val="Calibri"/>
        <family val="2"/>
        <scheme val="minor"/>
      </rPr>
      <t xml:space="preserve"> du tableau 5 « Chronologie des flux nets ».</t>
    </r>
  </si>
  <si>
    <r>
      <t xml:space="preserve">Quantité d’unités d’émission retirées par le Québec pour la période de conformité qui sont réputées provenir de l'offre de la Californie sur le marché aux fins des calculs du flux net. Les valeurs de cette colonne sont additionnées à partir de la colonne </t>
    </r>
    <r>
      <rPr>
        <i/>
        <sz val="11"/>
        <color theme="1"/>
        <rFont val="Calibri"/>
        <family val="2"/>
        <scheme val="minor"/>
      </rPr>
      <t>Unités d’émission de la Californie retirées par le Québec</t>
    </r>
    <r>
      <rPr>
        <sz val="11"/>
        <color theme="1"/>
        <rFont val="Calibri"/>
        <family val="2"/>
        <scheme val="minor"/>
      </rPr>
      <t xml:space="preserve"> du tableau 5
« Chronologie des flux nets ».</t>
    </r>
  </si>
  <si>
    <r>
      <t xml:space="preserve">Quantité d’unités d’émission retirées par la Californie pour la période de conformité qui sont réputées provenir de l'offre du Québec sur le marché aux fins des calculs du flux net. Les valeurs de cette colonne sont additionnées à partir de la colonne </t>
    </r>
    <r>
      <rPr>
        <i/>
        <sz val="11"/>
        <color theme="1"/>
        <rFont val="Calibri"/>
        <family val="2"/>
        <scheme val="minor"/>
      </rPr>
      <t xml:space="preserve">Unités d’émission du Québec retirées par la Californie </t>
    </r>
    <r>
      <rPr>
        <sz val="11"/>
        <color theme="1"/>
        <rFont val="Calibri"/>
        <family val="2"/>
        <scheme val="minor"/>
      </rPr>
      <t>du tableau 5 
« Chronologie des flux nets ».</t>
    </r>
  </si>
  <si>
    <r>
      <t xml:space="preserve">Quantité d’unités d’émission retirées par la Californie pour la période de conformité qui sont réputées provenir de l'offre de la Californie sur le marché aux fins des calculs du flux net. Les valeurs de cette colonne sont additionnées à partir de la colonne </t>
    </r>
    <r>
      <rPr>
        <i/>
        <sz val="11"/>
        <color theme="1"/>
        <rFont val="Calibri"/>
        <family val="2"/>
        <scheme val="minor"/>
      </rPr>
      <t xml:space="preserve">Unités d’émission de la Californie retirées par la Californie </t>
    </r>
    <r>
      <rPr>
        <sz val="11"/>
        <color theme="1"/>
        <rFont val="Calibri"/>
        <family val="2"/>
        <scheme val="minor"/>
      </rPr>
      <t>du tableau 5 « Chronologie des flux nets ».</t>
    </r>
  </si>
  <si>
    <r>
      <t xml:space="preserve">Quantité d’unités d’émission retirées par le Québec pour la période de conformité qui sont réputées provenir de l'offre du Québec sur le marché aux fins des calculs du flux net. Les valeurs de cette colonne sont additionnées à partir de la colonne </t>
    </r>
    <r>
      <rPr>
        <i/>
        <sz val="11"/>
        <color theme="1"/>
        <rFont val="Calibri"/>
        <family val="2"/>
        <scheme val="minor"/>
      </rPr>
      <t xml:space="preserve">Unités d’émission du Québec retirées par le Québec </t>
    </r>
    <r>
      <rPr>
        <sz val="11"/>
        <color theme="1"/>
        <rFont val="Calibri"/>
        <family val="2"/>
        <scheme val="minor"/>
      </rPr>
      <t>du tableau 5 
« Chronologie des flux nets ».</t>
    </r>
  </si>
  <si>
    <t>Année civile correspondant aux données d'émission.</t>
  </si>
  <si>
    <t>https://ww2.arb.ca.gov/mrr-data.</t>
  </si>
  <si>
    <t>https://www.environnement.gouv.qc.ca/changements/carbone/ventes-encheres/liste-etablissements-visesRSPEDE.xlsx.</t>
  </si>
  <si>
    <r>
      <t xml:space="preserve">Partie des émissions couvertes par le programme de plafonnement et d'échange de droits d’émission de GES de la Californie pour l'année donnée qui étaient soumises à une obligation de conformité annuelle.
</t>
    </r>
    <r>
      <rPr>
        <b/>
        <sz val="11"/>
        <color theme="1"/>
        <rFont val="Calibri"/>
        <family val="2"/>
        <scheme val="minor"/>
      </rPr>
      <t>Formule :</t>
    </r>
    <r>
      <rPr>
        <sz val="11"/>
        <color theme="1"/>
        <rFont val="Calibri"/>
        <family val="2"/>
        <scheme val="minor"/>
      </rPr>
      <t xml:space="preserve"> 0,3 x Émissions couvertes de la Californie pour l’année donnée provenant du tableau 7 « Émissions couvertes », pour les années d’émission correspondant à une obligation de conformité annuelle (2013, 2015, 2016, 2018 et 2019)
</t>
    </r>
    <r>
      <rPr>
        <b/>
        <sz val="11"/>
        <color theme="1"/>
        <rFont val="Calibri"/>
        <family val="2"/>
        <scheme val="minor"/>
      </rPr>
      <t>Formule :</t>
    </r>
    <r>
      <rPr>
        <sz val="11"/>
        <color theme="1"/>
        <rFont val="Calibri"/>
        <family val="2"/>
        <scheme val="minor"/>
      </rPr>
      <t xml:space="preserve"> 0, pour les années d’émission correspondant à une obligation de conformité triennale (2014, 2017 et 2020)</t>
    </r>
  </si>
  <si>
    <r>
      <t xml:space="preserve">Partie des émissions couvertes par le programme de plafonnement et d'échange de droits d’émission de GES de la Californie pour l'année donnée qui étaient soumises à une obligation de conformité triennale.
</t>
    </r>
    <r>
      <rPr>
        <b/>
        <sz val="11"/>
        <color theme="1"/>
        <rFont val="Calibri"/>
        <family val="2"/>
        <scheme val="minor"/>
      </rPr>
      <t>Formule :</t>
    </r>
    <r>
      <rPr>
        <sz val="11"/>
        <color theme="1"/>
        <rFont val="Calibri"/>
        <family val="2"/>
        <scheme val="minor"/>
      </rPr>
      <t xml:space="preserve"> 0,7 x Émissions couvertes de la Californie pour l’année donnée provenant du tableau 7 « Émissions couvertes », pour les années d’émission correspondant à une obligation de conformité annuelle (2013, 2015, 2016, 2018 et 2019)
</t>
    </r>
    <r>
      <rPr>
        <b/>
        <sz val="11"/>
        <color theme="1"/>
        <rFont val="Calibri"/>
        <family val="2"/>
        <scheme val="minor"/>
      </rPr>
      <t xml:space="preserve">Formule : </t>
    </r>
    <r>
      <rPr>
        <sz val="11"/>
        <color theme="1"/>
        <rFont val="Calibri"/>
        <family val="2"/>
        <scheme val="minor"/>
      </rPr>
      <t>1 x Émissions couvertes de la Californie pour l’année donnée provenant du tableau 7 « Émissions couvertes », pour les années d’émission correspondant à une obligation de conformité triennale (2014, 2017 et 2020)</t>
    </r>
  </si>
  <si>
    <t>Émissions couvertes soumises à l’obligation de conformité triennale du Québec</t>
  </si>
  <si>
    <r>
      <t xml:space="preserve">Partie des émissions couvertes par le système de plafonnement et d'échange de droits d’émission de GES du Québec pour l'année donnée qui étaient soumises à une </t>
    </r>
    <r>
      <rPr>
        <b/>
        <sz val="11"/>
        <color theme="1"/>
        <rFont val="Calibri"/>
        <family val="2"/>
        <scheme val="minor"/>
      </rPr>
      <t>obligation de conformité triennale.
Formule :</t>
    </r>
    <r>
      <rPr>
        <sz val="11"/>
        <color theme="1"/>
        <rFont val="Calibri"/>
        <family val="2"/>
        <scheme val="minor"/>
      </rPr>
      <t xml:space="preserve"> 1 x Émissions couvertes du Québec pour l’année donnée provenant du 7 « Émissions couvertes »</t>
    </r>
  </si>
  <si>
    <r>
      <t xml:space="preserve">Quantité totale d’unités d’émission retirées par la Californie qui sont attribuées à l’année d’émission donnée sur la base de la répartition des émissions couvertes, au cours des années d’émission comprises dans la période de conformité à laquelle appartient l’année d’émission donnée.
</t>
    </r>
    <r>
      <rPr>
        <b/>
        <sz val="11"/>
        <color theme="1"/>
        <rFont val="Calibri"/>
        <family val="2"/>
        <scheme val="minor"/>
      </rPr>
      <t xml:space="preserve">Formule pour les années d’émission correspondant à une obligation de conformité annuelle :
</t>
    </r>
    <r>
      <rPr>
        <i/>
        <sz val="11"/>
        <color theme="1"/>
        <rFont val="Calibri"/>
        <family val="2"/>
        <scheme val="minor"/>
      </rPr>
      <t>Unités d’émission totales retirées par la Californie</t>
    </r>
    <r>
      <rPr>
        <sz val="11"/>
        <color theme="1"/>
        <rFont val="Calibri"/>
        <family val="2"/>
        <scheme val="minor"/>
      </rPr>
      <t xml:space="preserve"> provenant du tableau 6 pour la période de conformité annuelle correspondant à l’année d’émission donnée + </t>
    </r>
    <r>
      <rPr>
        <i/>
        <sz val="11"/>
        <color theme="1"/>
        <rFont val="Calibri"/>
        <family val="2"/>
        <scheme val="minor"/>
      </rPr>
      <t>Émissions couvertes soumises à l’obligation de conformité triennale de la Californie</t>
    </r>
    <r>
      <rPr>
        <sz val="11"/>
        <color theme="1"/>
        <rFont val="Calibri"/>
        <family val="2"/>
        <scheme val="minor"/>
      </rPr>
      <t xml:space="preserve"> provenant du tableau 8 pour l’année d’émission donnée / somme des </t>
    </r>
    <r>
      <rPr>
        <i/>
        <sz val="11"/>
        <color theme="1"/>
        <rFont val="Calibri"/>
        <family val="2"/>
        <scheme val="minor"/>
      </rPr>
      <t xml:space="preserve">Émissions couvertes soumises à l’obligation de conformité triennale de la Californie </t>
    </r>
    <r>
      <rPr>
        <sz val="11"/>
        <color theme="1"/>
        <rFont val="Calibri"/>
        <family val="2"/>
        <scheme val="minor"/>
      </rPr>
      <t xml:space="preserve">provenant du tableau 8 de toutes les années d’émission appartenant à la même période de conformité que l’année d’émission donnée x </t>
    </r>
    <r>
      <rPr>
        <i/>
        <sz val="11"/>
        <color theme="1"/>
        <rFont val="Calibri"/>
        <family val="2"/>
        <scheme val="minor"/>
      </rPr>
      <t>Unités d’émission totales retirées par la Californie</t>
    </r>
    <r>
      <rPr>
        <sz val="11"/>
        <color theme="1"/>
        <rFont val="Calibri"/>
        <family val="2"/>
        <scheme val="minor"/>
      </rPr>
      <t xml:space="preserve"> provenant du tableau 6 pour la période de conformité triennale qui comprend l’année d’émission donnée.
</t>
    </r>
    <r>
      <rPr>
        <b/>
        <sz val="11"/>
        <color theme="1"/>
        <rFont val="Calibri"/>
        <family val="2"/>
        <scheme val="minor"/>
      </rPr>
      <t xml:space="preserve">Formule pour les années d’émission correspondant à une obligation de conformité triennale : </t>
    </r>
    <r>
      <rPr>
        <sz val="11"/>
        <color theme="1"/>
        <rFont val="Calibri"/>
        <family val="2"/>
        <scheme val="minor"/>
      </rPr>
      <t xml:space="preserve">
</t>
    </r>
    <r>
      <rPr>
        <i/>
        <sz val="11"/>
        <color theme="1"/>
        <rFont val="Calibri"/>
        <family val="2"/>
        <scheme val="minor"/>
      </rPr>
      <t>Émissions couvertes soumises à l’obligation de conformité triennale de la Californie</t>
    </r>
    <r>
      <rPr>
        <sz val="11"/>
        <color theme="1"/>
        <rFont val="Calibri"/>
        <family val="2"/>
        <scheme val="minor"/>
      </rPr>
      <t xml:space="preserve"> provenant du tableau 8 pour l’année d’émission donnée / somme des </t>
    </r>
    <r>
      <rPr>
        <i/>
        <sz val="11"/>
        <color theme="1"/>
        <rFont val="Calibri"/>
        <family val="2"/>
        <scheme val="minor"/>
      </rPr>
      <t>Émissions couvertes soumises à l’obligation de conformité triennale de la Californie</t>
    </r>
    <r>
      <rPr>
        <sz val="11"/>
        <color theme="1"/>
        <rFont val="Calibri"/>
        <family val="2"/>
        <scheme val="minor"/>
      </rPr>
      <t xml:space="preserve"> provenant du tableau 8 de toutes les années d’émission appartenant à la même période de conformité que l’année d’émission donnée x </t>
    </r>
    <r>
      <rPr>
        <i/>
        <sz val="11"/>
        <color theme="1"/>
        <rFont val="Calibri"/>
        <family val="2"/>
        <scheme val="minor"/>
      </rPr>
      <t xml:space="preserve">Unités d’émission totales retirées par la Californie </t>
    </r>
    <r>
      <rPr>
        <sz val="11"/>
        <color theme="1"/>
        <rFont val="Calibri"/>
        <family val="2"/>
        <scheme val="minor"/>
      </rPr>
      <t>provenant du tableau 6 pour la période de conformité triennale qui comprend l’année d’émission donnée.</t>
    </r>
  </si>
  <si>
    <r>
      <t xml:space="preserve">Quantité d’unités d’émission retirées par la Californie qui sont attribuées à l’année d’émission donnée qui sont réputées provenir de l'offre de la Californie sur le marché aux fins des calculs du flux net.
</t>
    </r>
    <r>
      <rPr>
        <b/>
        <sz val="11"/>
        <color theme="1"/>
        <rFont val="Calibri"/>
        <family val="2"/>
        <scheme val="minor"/>
      </rPr>
      <t xml:space="preserve">Formules : </t>
    </r>
    <r>
      <rPr>
        <sz val="11"/>
        <color theme="1"/>
        <rFont val="Calibri"/>
        <family val="2"/>
        <scheme val="minor"/>
      </rPr>
      <t xml:space="preserve">Les formules sont analogues à celles de la colonne </t>
    </r>
    <r>
      <rPr>
        <i/>
        <sz val="11"/>
        <color theme="1"/>
        <rFont val="Calibri"/>
        <family val="2"/>
        <scheme val="minor"/>
      </rPr>
      <t>Unités d’émission totales retirées par la Californie (annualisées)</t>
    </r>
    <r>
      <rPr>
        <sz val="11"/>
        <color theme="1"/>
        <rFont val="Calibri"/>
        <family val="2"/>
        <scheme val="minor"/>
      </rPr>
      <t xml:space="preserve">. Les formules de cette colonne font référence à la colonne </t>
    </r>
    <r>
      <rPr>
        <i/>
        <sz val="11"/>
        <color theme="1"/>
        <rFont val="Calibri"/>
        <family val="2"/>
        <scheme val="minor"/>
      </rPr>
      <t>Unités d’émission de la Californie retirées par la Californie</t>
    </r>
    <r>
      <rPr>
        <sz val="11"/>
        <color theme="1"/>
        <rFont val="Calibri"/>
        <family val="2"/>
        <scheme val="minor"/>
      </rPr>
      <t xml:space="preserve"> du tableau 6 plutôt qu’à la colonne </t>
    </r>
    <r>
      <rPr>
        <i/>
        <sz val="11"/>
        <color theme="1"/>
        <rFont val="Calibri"/>
        <family val="2"/>
        <scheme val="minor"/>
      </rPr>
      <t>Unités d’émission totales retirées par la Californie</t>
    </r>
    <r>
      <rPr>
        <sz val="11"/>
        <color theme="1"/>
        <rFont val="Calibri"/>
        <family val="2"/>
        <scheme val="minor"/>
      </rPr>
      <t>.</t>
    </r>
  </si>
  <si>
    <t>Unités d’émission du Québec retirées par la Californie (annualisées)</t>
  </si>
  <si>
    <r>
      <t xml:space="preserve">Quantité d’unités d’émission retirées par la Californie qui sont attribuées à l’année d’émission donnée qui sont réputées provenir de l'offre du Québec sur le marché aux fins des calculs du flux net.
</t>
    </r>
    <r>
      <rPr>
        <b/>
        <sz val="11"/>
        <color theme="1"/>
        <rFont val="Calibri"/>
        <family val="2"/>
        <scheme val="minor"/>
      </rPr>
      <t>Formules : l</t>
    </r>
    <r>
      <rPr>
        <sz val="11"/>
        <color theme="1"/>
        <rFont val="Calibri"/>
        <family val="2"/>
        <scheme val="minor"/>
      </rPr>
      <t xml:space="preserve">es formules sont analogues à celles de la colonne </t>
    </r>
    <r>
      <rPr>
        <i/>
        <sz val="11"/>
        <color theme="1"/>
        <rFont val="Calibri"/>
        <family val="2"/>
        <scheme val="minor"/>
      </rPr>
      <t>Unités d’émission totales retirées par la Californie (annualisées)</t>
    </r>
    <r>
      <rPr>
        <sz val="11"/>
        <color theme="1"/>
        <rFont val="Calibri"/>
        <family val="2"/>
        <scheme val="minor"/>
      </rPr>
      <t>. Les formules de cette colonne font référence à la colonne</t>
    </r>
    <r>
      <rPr>
        <i/>
        <sz val="11"/>
        <color theme="1"/>
        <rFont val="Calibri"/>
        <family val="2"/>
        <scheme val="minor"/>
      </rPr>
      <t xml:space="preserve"> Unités d’émission du Québec retirées par la Californie</t>
    </r>
    <r>
      <rPr>
        <sz val="11"/>
        <color theme="1"/>
        <rFont val="Calibri"/>
        <family val="2"/>
        <scheme val="minor"/>
      </rPr>
      <t xml:space="preserve"> du tableau 6 plutôt qu’à la colonne </t>
    </r>
    <r>
      <rPr>
        <i/>
        <sz val="11"/>
        <color theme="1"/>
        <rFont val="Calibri"/>
        <family val="2"/>
        <scheme val="minor"/>
      </rPr>
      <t>Unités d’émission totales retirées par la Californie.</t>
    </r>
  </si>
  <si>
    <t>Unités d’émission de la Californie retirées par le Québec (annualisées)</t>
  </si>
  <si>
    <t>Unités d’émission du Québec retirées par le Québec (annualisées)</t>
  </si>
  <si>
    <r>
      <t xml:space="preserve">Quantité d’unités d’émission retirées par le Québec qui sont attribuées à l’année d’émission donnée qui sont réputées provenir de l'offre de la Californie sur le marché aux fins des calculs du flux net.
</t>
    </r>
    <r>
      <rPr>
        <b/>
        <sz val="11"/>
        <color theme="1"/>
        <rFont val="Calibri"/>
        <family val="2"/>
        <scheme val="minor"/>
      </rPr>
      <t>Formules :</t>
    </r>
    <r>
      <rPr>
        <sz val="11"/>
        <color theme="1"/>
        <rFont val="Calibri"/>
        <family val="2"/>
        <scheme val="minor"/>
      </rPr>
      <t xml:space="preserve"> les formules sont analogues à celles de la colonne </t>
    </r>
    <r>
      <rPr>
        <i/>
        <sz val="11"/>
        <color theme="1"/>
        <rFont val="Calibri"/>
        <family val="2"/>
        <scheme val="minor"/>
      </rPr>
      <t>Unités d’émission totales retirées par la Californie (annualisées)</t>
    </r>
    <r>
      <rPr>
        <sz val="11"/>
        <color theme="1"/>
        <rFont val="Calibri"/>
        <family val="2"/>
        <scheme val="minor"/>
      </rPr>
      <t xml:space="preserve">. Les formules de cette colonne font référence à la colonne </t>
    </r>
    <r>
      <rPr>
        <i/>
        <sz val="11"/>
        <color theme="1"/>
        <rFont val="Calibri"/>
        <family val="2"/>
        <scheme val="minor"/>
      </rPr>
      <t>Unités d’émission de la Californie retirées par le Québec</t>
    </r>
    <r>
      <rPr>
        <sz val="11"/>
        <color theme="1"/>
        <rFont val="Calibri"/>
        <family val="2"/>
        <scheme val="minor"/>
      </rPr>
      <t xml:space="preserve"> du tableau 6 plutôt qu’à la colonne </t>
    </r>
    <r>
      <rPr>
        <i/>
        <sz val="11"/>
        <color theme="1"/>
        <rFont val="Calibri"/>
        <family val="2"/>
        <scheme val="minor"/>
      </rPr>
      <t>Unités d’émission totales retirées par la Californie</t>
    </r>
    <r>
      <rPr>
        <sz val="11"/>
        <color theme="1"/>
        <rFont val="Calibri"/>
        <family val="2"/>
        <scheme val="minor"/>
      </rPr>
      <t>.</t>
    </r>
  </si>
  <si>
    <r>
      <t xml:space="preserve">Quantité totale d’unités d’émission retirées par le Québec qui sont attribuées à l’année d’émission donnée sur la base de la répartition des émissions couvertes, au cours des années d’émission comprises dans la période de conformité à laquelle appartient l’année d’émission donnée.
</t>
    </r>
    <r>
      <rPr>
        <b/>
        <sz val="11"/>
        <color theme="1"/>
        <rFont val="Calibri"/>
        <family val="2"/>
        <scheme val="minor"/>
      </rPr>
      <t>Formules :</t>
    </r>
    <r>
      <rPr>
        <sz val="11"/>
        <color theme="1"/>
        <rFont val="Calibri"/>
        <family val="2"/>
        <scheme val="minor"/>
      </rPr>
      <t xml:space="preserve"> les formules sont analogues à celles de la colonne </t>
    </r>
    <r>
      <rPr>
        <i/>
        <sz val="11"/>
        <color theme="1"/>
        <rFont val="Calibri"/>
        <family val="2"/>
        <scheme val="minor"/>
      </rPr>
      <t>Unités d’émission totales retirées par la Californie (annualisées)</t>
    </r>
    <r>
      <rPr>
        <sz val="11"/>
        <color theme="1"/>
        <rFont val="Calibri"/>
        <family val="2"/>
        <scheme val="minor"/>
      </rPr>
      <t xml:space="preserve">. Les formules de cette colonne font référence à la colonne </t>
    </r>
    <r>
      <rPr>
        <i/>
        <sz val="11"/>
        <color theme="1"/>
        <rFont val="Calibri"/>
        <family val="2"/>
        <scheme val="minor"/>
      </rPr>
      <t xml:space="preserve">Unités d’émission totales retirées par le Québec </t>
    </r>
    <r>
      <rPr>
        <sz val="11"/>
        <color theme="1"/>
        <rFont val="Calibri"/>
        <family val="2"/>
        <scheme val="minor"/>
      </rPr>
      <t xml:space="preserve">du tableau 6 plutôt qu’à la colonne </t>
    </r>
    <r>
      <rPr>
        <i/>
        <sz val="11"/>
        <color theme="1"/>
        <rFont val="Calibri"/>
        <family val="2"/>
        <scheme val="minor"/>
      </rPr>
      <t>Unités d’émission totales retirées par la Californie</t>
    </r>
    <r>
      <rPr>
        <sz val="11"/>
        <color theme="1"/>
        <rFont val="Calibri"/>
        <family val="2"/>
        <scheme val="minor"/>
      </rPr>
      <t>.</t>
    </r>
  </si>
  <si>
    <r>
      <t xml:space="preserve">Quantité d’unités d’émission retirées par le Québec qui sont attribuées à l’année d’émission donnée qui sont réputées provenir de l'offre du Québec sur le marché aux fins des calculs du flux net.
</t>
    </r>
    <r>
      <rPr>
        <b/>
        <sz val="11"/>
        <color theme="1"/>
        <rFont val="Calibri"/>
        <family val="2"/>
        <scheme val="minor"/>
      </rPr>
      <t xml:space="preserve">Formules : </t>
    </r>
    <r>
      <rPr>
        <sz val="11"/>
        <color theme="1"/>
        <rFont val="Calibri"/>
        <family val="2"/>
        <scheme val="minor"/>
      </rPr>
      <t>les formules sont analogues à celles de la colonne</t>
    </r>
    <r>
      <rPr>
        <i/>
        <sz val="11"/>
        <color theme="1"/>
        <rFont val="Calibri"/>
        <family val="2"/>
        <scheme val="minor"/>
      </rPr>
      <t xml:space="preserve"> Unités d’émission totales retirées par la Californie (annualisées)</t>
    </r>
    <r>
      <rPr>
        <sz val="11"/>
        <color theme="1"/>
        <rFont val="Calibri"/>
        <family val="2"/>
        <scheme val="minor"/>
      </rPr>
      <t xml:space="preserve">. Les formules de cette colonne font référence à la colonne </t>
    </r>
    <r>
      <rPr>
        <i/>
        <sz val="11"/>
        <color theme="1"/>
        <rFont val="Calibri"/>
        <family val="2"/>
        <scheme val="minor"/>
      </rPr>
      <t xml:space="preserve">Unités d’émission du Québec retirés par le Québec </t>
    </r>
    <r>
      <rPr>
        <sz val="11"/>
        <color theme="1"/>
        <rFont val="Calibri"/>
        <family val="2"/>
        <scheme val="minor"/>
      </rPr>
      <t>du tableau 6 plutôt qu’à la colonne</t>
    </r>
    <r>
      <rPr>
        <i/>
        <sz val="11"/>
        <color theme="1"/>
        <rFont val="Calibri"/>
        <family val="2"/>
        <scheme val="minor"/>
      </rPr>
      <t xml:space="preserve"> Unités d’émission totales retirées par la Californie</t>
    </r>
    <r>
      <rPr>
        <sz val="11"/>
        <color theme="1"/>
        <rFont val="Calibri"/>
        <family val="2"/>
        <scheme val="minor"/>
      </rPr>
      <t>.</t>
    </r>
  </si>
  <si>
    <r>
      <t xml:space="preserve">Nombre d’unités d’émission de la Californie retirées par le Québec moins le nombre d’unités d’émission du Québec retirées par la Californie. Un flux net positif représente un flux d’unités de la Californie vers le Québec et vice versa.
</t>
    </r>
    <r>
      <rPr>
        <b/>
        <sz val="11"/>
        <color theme="1"/>
        <rFont val="Calibri"/>
        <family val="2"/>
        <scheme val="minor"/>
      </rPr>
      <t>Formule :</t>
    </r>
    <r>
      <rPr>
        <sz val="11"/>
        <color theme="1"/>
        <rFont val="Calibri"/>
        <family val="2"/>
        <scheme val="minor"/>
      </rPr>
      <t xml:space="preserve"> </t>
    </r>
    <r>
      <rPr>
        <i/>
        <sz val="11"/>
        <color theme="1"/>
        <rFont val="Calibri"/>
        <family val="2"/>
        <scheme val="minor"/>
      </rPr>
      <t xml:space="preserve">Unités d’émission de la Californie retirées par le Québec (annualisées) </t>
    </r>
    <r>
      <rPr>
        <sz val="11"/>
        <color theme="1"/>
        <rFont val="Calibri"/>
        <family val="2"/>
        <scheme val="minor"/>
      </rPr>
      <t>-</t>
    </r>
    <r>
      <rPr>
        <i/>
        <sz val="11"/>
        <color theme="1"/>
        <rFont val="Calibri"/>
        <family val="2"/>
        <scheme val="minor"/>
      </rPr>
      <t xml:space="preserve"> Unités d’émission du Québec retirées par la Californie (annualisées).</t>
    </r>
  </si>
  <si>
    <r>
      <t xml:space="preserve">Nombre d’unités d’émission du Québec retirées par la Californie moins le nombre d’unités d’émission de la Californie retirées par le Québec. Un flux net positif représente un flux d’unités du Québec vers la Californie et vice versa. 
</t>
    </r>
    <r>
      <rPr>
        <b/>
        <sz val="11"/>
        <color theme="1"/>
        <rFont val="Calibri"/>
        <family val="2"/>
        <scheme val="minor"/>
      </rPr>
      <t>Formule :</t>
    </r>
    <r>
      <rPr>
        <i/>
        <sz val="11"/>
        <color theme="1"/>
        <rFont val="Calibri"/>
        <family val="2"/>
        <scheme val="minor"/>
      </rPr>
      <t xml:space="preserve"> Unités d’émission du Québec retirées par la Californie (annualisées)</t>
    </r>
    <r>
      <rPr>
        <sz val="11"/>
        <color theme="1"/>
        <rFont val="Calibri"/>
        <family val="2"/>
        <scheme val="minor"/>
      </rPr>
      <t xml:space="preserve"> -</t>
    </r>
    <r>
      <rPr>
        <i/>
        <sz val="11"/>
        <color theme="1"/>
        <rFont val="Calibri"/>
        <family val="2"/>
        <scheme val="minor"/>
      </rPr>
      <t xml:space="preserve"> Unités d’émission de la Californie retirées par le Québec (annualisées).</t>
    </r>
  </si>
  <si>
    <t>Quantité de crédits compensatoires délivrés conformément au protocole Projets de substances appauvrissant la couche d'ozone (CAOD) de la Californie et qui ont été retirés par la Californie pour la période de conformité donnée.</t>
  </si>
  <si>
    <t>Quantité de crédits compensatoires délivrés conformément au protocole Projets forestiers aux États-Unis (CAFR) de la Californie et qui ont été retirés par la Californie pour la période de conformité donnée.</t>
  </si>
  <si>
    <t>Quantité de crédits compensatoires délivrés conformément au protocole Projets de fosse à lisier (CALS) de la Californie et qui ont été retirés par la Californie pour la période de conformité donnée.</t>
  </si>
  <si>
    <t>Quantité de crédits compensatoires délivrés conformément au protocole Projets de capture de méthane issu d'une mine (CAMM) de la Californie et qui ont été retirés par la Californie pour la période de conformité donnée.</t>
  </si>
  <si>
    <t>Quantité de crédits compensatoires délivrés conformément au protocole Lieux d’enfouissement - Destruction du CH4 (LE) du Québec et qui ont été retirés par la Californie pour la période de conformité donnée.</t>
  </si>
  <si>
    <t>Quantité de crédits compensatoires délivrés conformément au protocole Destruction des SACO contenues dans des mousses isolantes ou utilisées en tant que réfrigérant provenant d'appareils de réfrigération, de congélation et de climatisation (SACO) du Québec et qui ont été retirés par la Californie pour la période de conformité donnée.</t>
  </si>
  <si>
    <t>Les données concernant les retraits sont fournies dans les rapports de conformité pour chaque période de conformité. Les rapports pour les périodes de conformité triennales indiquent la totalité des retraits pour la période de conformité, et non seulement les retraits effectués lors de la dernière échéance de conformité annuelle. Par exemple, la quantité d’unités retirées indiquée dans le rapport de conformité de la période 2013-2014 inclut les retraits de l'événement de conformité annuel 2013. Pour calculer la quantité de droits d’émission d'un millésime donné qui ont été retirés le 2 novembre 2015, il faut prendre le nombre d’unités de ce millésime qui ont été retirées selon le rapport de conformité 2013-2014 et en soustraire le nombre d’unités d’émission de ce millésime qui ont été retirées selon le rapport de conformité 2013.
Voir la section « Compliance Reports » à l’adresse suivante :</t>
  </si>
  <si>
    <t>Quantité de crédits compensatoires délivrés conformément au protocole Projets de substances appauvrissant la couche d'ozone (CAOD) de la Californie et qui ont été retirés par le Québec pour la période de conformité donnée.</t>
  </si>
  <si>
    <t>Quantité de crédits compensatoires délivrés conformément au protocole Projets forestiers aux États-Unis (CAFR) de la Californie et qui ont été retirés par le Québec pour la période de conformité donnée.</t>
  </si>
  <si>
    <t>Quantité de crédits compensatoires délivrés conformément au protocole Projets de fosse à lisier (CALS) de la Californie et qui ont été retirés par le Québec pour la période de conformité donnée.</t>
  </si>
  <si>
    <t>Quantité de crédits compensatoires délivrés conformément au protocole Projets de capture de méthane issu d'une mine (CAMM) de la Californie et qui ont été retirés par le Québec pour la période de conformité donnée.</t>
  </si>
  <si>
    <t>Quantité de crédits compensatoires délivrés conformément au protocole Lieux d’enfouissement - Destruction du CH4 (LE) du Québec et qui ont été retirés par le Québec pour la période de conformité donnée.</t>
  </si>
  <si>
    <t>Quantité de crédits compensatoires délivrés conformément au protocole Destruction des SACO contenues dans des mousses isolantes ou utilisées en tant que réfrigérant provenant d'appareils de réfrigération, de congélation et de climatisation (SACO) du Québec et qui ont été retirés par le Québec pour la période de conformité donnée.</t>
  </si>
  <si>
    <t>Crédits CAOD retirés par la Californie</t>
  </si>
  <si>
    <t>Crédits CAFR retirés par la Californie</t>
  </si>
  <si>
    <t>Crédits CALS retirés par la Californie</t>
  </si>
  <si>
    <t>Crédits CAMM retirés par la Californie</t>
  </si>
  <si>
    <t>Crédits SACO retirés par la Californie</t>
  </si>
  <si>
    <t>Crédits LE retirés par la Californie</t>
  </si>
  <si>
    <t>Crédits CAOD retirés par le Québec</t>
  </si>
  <si>
    <t>Crédits CAFR retirés par le Québec</t>
  </si>
  <si>
    <t>Crédits CALS retirés par le Québec</t>
  </si>
  <si>
    <t>Crédits CAMM retirés par le Québec</t>
  </si>
  <si>
    <t>Crédits SACO retirés par le Québec</t>
  </si>
  <si>
    <t>Crédits LE retirés par le Québec</t>
  </si>
  <si>
    <r>
      <t xml:space="preserve">Quantité totale de crédits compensatoires retirés par la Californie pour la période de conformité.
</t>
    </r>
    <r>
      <rPr>
        <b/>
        <sz val="11"/>
        <color theme="1"/>
        <rFont val="Calibri"/>
        <family val="2"/>
        <scheme val="minor"/>
      </rPr>
      <t>Formule :</t>
    </r>
    <r>
      <rPr>
        <sz val="11"/>
        <color theme="1"/>
        <rFont val="Calibri"/>
        <family val="2"/>
        <scheme val="minor"/>
      </rPr>
      <t xml:space="preserve"> À partir du tableau 10 et pour une période de conformité donnée, </t>
    </r>
    <r>
      <rPr>
        <i/>
        <sz val="11"/>
        <color theme="1"/>
        <rFont val="Calibri"/>
        <family val="2"/>
        <scheme val="minor"/>
      </rPr>
      <t>crédits CAOD retirés par la Californie + crédits CAFR retirés par la Californie + crédits CALS retirés par la Californie + crédits CAMM retirés par la Californie + crédits SACO retirés par la Californie + crédits LE retirés par la Californie</t>
    </r>
    <r>
      <rPr>
        <sz val="11"/>
        <color theme="1"/>
        <rFont val="Calibri"/>
        <family val="2"/>
        <scheme val="minor"/>
      </rPr>
      <t>.</t>
    </r>
  </si>
  <si>
    <r>
      <t xml:space="preserve">Quantité totale de crédits compensatoires de la Californie retirés par la Californie pour la période de conformité.
</t>
    </r>
    <r>
      <rPr>
        <b/>
        <sz val="11"/>
        <color theme="1"/>
        <rFont val="Calibri"/>
        <family val="2"/>
        <scheme val="minor"/>
      </rPr>
      <t xml:space="preserve">Formule : </t>
    </r>
    <r>
      <rPr>
        <sz val="11"/>
        <color theme="1"/>
        <rFont val="Calibri"/>
        <family val="2"/>
        <scheme val="minor"/>
      </rPr>
      <t xml:space="preserve">À partir du tableau 10 et pour une période de conformité donnée, </t>
    </r>
    <r>
      <rPr>
        <i/>
        <sz val="11"/>
        <color theme="1"/>
        <rFont val="Calibri"/>
        <family val="2"/>
        <scheme val="minor"/>
      </rPr>
      <t>crédits CAOD retirés par la Californie + crédits CAFR retirés par la Californie + crédits CALS retirés par la Californie + crédits CAMM retirés par la Californie</t>
    </r>
    <r>
      <rPr>
        <sz val="11"/>
        <color theme="1"/>
        <rFont val="Calibri"/>
        <family val="2"/>
        <scheme val="minor"/>
      </rPr>
      <t>.</t>
    </r>
  </si>
  <si>
    <r>
      <t xml:space="preserve">Quantité totale de crédits compensatoires du Québec retirés par la Californie pour la période de conformité.
</t>
    </r>
    <r>
      <rPr>
        <b/>
        <sz val="11"/>
        <color theme="1"/>
        <rFont val="Calibri"/>
        <family val="2"/>
        <scheme val="minor"/>
      </rPr>
      <t>Formule :</t>
    </r>
    <r>
      <rPr>
        <sz val="11"/>
        <color theme="1"/>
        <rFont val="Calibri"/>
        <family val="2"/>
        <scheme val="minor"/>
      </rPr>
      <t xml:space="preserve"> À partir du tableau 10 et pour une période de conformité donnée, </t>
    </r>
    <r>
      <rPr>
        <i/>
        <sz val="11"/>
        <color theme="1"/>
        <rFont val="Calibri"/>
        <family val="2"/>
        <scheme val="minor"/>
      </rPr>
      <t>crédits SACO retirés par la Californie + crédits LE retirés par la Californie.</t>
    </r>
  </si>
  <si>
    <r>
      <t xml:space="preserve">Quantité totale de crédits compensatoires retirés par le Québec pour la période de conformité.
</t>
    </r>
    <r>
      <rPr>
        <b/>
        <sz val="11"/>
        <color theme="1"/>
        <rFont val="Calibri"/>
        <family val="2"/>
        <scheme val="minor"/>
      </rPr>
      <t>Formule :</t>
    </r>
    <r>
      <rPr>
        <sz val="11"/>
        <color theme="1"/>
        <rFont val="Calibri"/>
        <family val="2"/>
        <scheme val="minor"/>
      </rPr>
      <t xml:space="preserve">À partir du tableau 10 et pour une période de conformité donnée, </t>
    </r>
    <r>
      <rPr>
        <i/>
        <sz val="11"/>
        <color theme="1"/>
        <rFont val="Calibri"/>
        <family val="2"/>
        <scheme val="minor"/>
      </rPr>
      <t>crédits CAOD retirés par le Québec + crédits CAFR retirés par le Québec + crédits CALS retirés par le Québec + crédits CAMM retirés par le Québec + crédits SACO retirés par le Québec + crédits LE retirés par le Québec</t>
    </r>
    <r>
      <rPr>
        <sz val="11"/>
        <color theme="1"/>
        <rFont val="Calibri"/>
        <family val="2"/>
        <scheme val="minor"/>
      </rPr>
      <t>.</t>
    </r>
  </si>
  <si>
    <r>
      <t xml:space="preserve">Quantité totale de crédits compensatoires de la Californie retirés par le Québec pour la période de conformité.
</t>
    </r>
    <r>
      <rPr>
        <b/>
        <sz val="11"/>
        <color theme="1"/>
        <rFont val="Calibri"/>
        <family val="2"/>
        <scheme val="minor"/>
      </rPr>
      <t>Formule :</t>
    </r>
    <r>
      <rPr>
        <sz val="11"/>
        <color theme="1"/>
        <rFont val="Calibri"/>
        <family val="2"/>
        <scheme val="minor"/>
      </rPr>
      <t xml:space="preserve"> À partir du tableau 10 et pour une période de conformité donnée, </t>
    </r>
    <r>
      <rPr>
        <i/>
        <sz val="11"/>
        <color theme="1"/>
        <rFont val="Calibri"/>
        <family val="2"/>
        <scheme val="minor"/>
      </rPr>
      <t>crédits CAOD retirés par le Québec + crédits CAFR retirés par le Québec + crédits CALS retirés par le Québec + crédits CAMM retirés par le Québec</t>
    </r>
    <r>
      <rPr>
        <sz val="11"/>
        <color theme="1"/>
        <rFont val="Calibri"/>
        <family val="2"/>
        <scheme val="minor"/>
      </rPr>
      <t>.</t>
    </r>
  </si>
  <si>
    <r>
      <t xml:space="preserve">Quantité totale de crédits compensatoires du Québec retirés par le Québec pour la période de conformité.
</t>
    </r>
    <r>
      <rPr>
        <b/>
        <sz val="11"/>
        <color theme="1"/>
        <rFont val="Calibri"/>
        <family val="2"/>
        <scheme val="minor"/>
      </rPr>
      <t>Formule :</t>
    </r>
    <r>
      <rPr>
        <sz val="11"/>
        <color theme="1"/>
        <rFont val="Calibri"/>
        <family val="2"/>
        <scheme val="minor"/>
      </rPr>
      <t xml:space="preserve"> À partir du tableau 10 et pour une période de conformité donnée, </t>
    </r>
    <r>
      <rPr>
        <i/>
        <sz val="11"/>
        <color theme="1"/>
        <rFont val="Calibri"/>
        <family val="2"/>
        <scheme val="minor"/>
      </rPr>
      <t>crédits SACO retirés par le Québec + crédits LE retirés par le Québec</t>
    </r>
    <r>
      <rPr>
        <sz val="11"/>
        <color theme="1"/>
        <rFont val="Calibri"/>
        <family val="2"/>
        <scheme val="minor"/>
      </rPr>
      <t>.</t>
    </r>
  </si>
  <si>
    <r>
      <t xml:space="preserve">Partie des émissions couvertes par le programme de plafonnement et d'échange de droits d’émission de GES de la Californie pour l'année donnée qui étaient soumises à une obligation de conformité annuelle.
</t>
    </r>
    <r>
      <rPr>
        <b/>
        <sz val="11"/>
        <color theme="1"/>
        <rFont val="Calibri"/>
        <family val="2"/>
        <scheme val="minor"/>
      </rPr>
      <t>Formule :</t>
    </r>
    <r>
      <rPr>
        <sz val="11"/>
        <color theme="1"/>
        <rFont val="Calibri"/>
        <family val="2"/>
        <scheme val="minor"/>
      </rPr>
      <t xml:space="preserve"> 0,3 x</t>
    </r>
    <r>
      <rPr>
        <i/>
        <sz val="11"/>
        <color theme="1"/>
        <rFont val="Calibri"/>
        <family val="2"/>
        <scheme val="minor"/>
      </rPr>
      <t xml:space="preserve"> Émissions couvertes de la Californie </t>
    </r>
    <r>
      <rPr>
        <sz val="11"/>
        <color theme="1"/>
        <rFont val="Calibri"/>
        <family val="2"/>
        <scheme val="minor"/>
      </rPr>
      <t xml:space="preserve">pour l’année donnée provenant du tableau 12 « Émissions couvertes », pour les années d’émission correspondant à une obligation de conformité annuelle (2013, 2015, 2016, 2018 et 2019).
</t>
    </r>
    <r>
      <rPr>
        <b/>
        <sz val="11"/>
        <color theme="1"/>
        <rFont val="Calibri"/>
        <family val="2"/>
        <scheme val="minor"/>
      </rPr>
      <t>Formule :</t>
    </r>
    <r>
      <rPr>
        <sz val="11"/>
        <color theme="1"/>
        <rFont val="Calibri"/>
        <family val="2"/>
        <scheme val="minor"/>
      </rPr>
      <t xml:space="preserve"> 0, pour les années d’émission correspondant à une obligation de conformité triennale (2014, 2017 et 2020).</t>
    </r>
  </si>
  <si>
    <r>
      <t xml:space="preserve">Partie des émissions couvertes par le programme de plafonnement et d'échange de droits d’émission de GES de la Californie pour l'année donnée qui étaient soumises à une obligation de conformité triennale.
</t>
    </r>
    <r>
      <rPr>
        <b/>
        <sz val="11"/>
        <color theme="1"/>
        <rFont val="Calibri"/>
        <family val="2"/>
        <scheme val="minor"/>
      </rPr>
      <t>Formule :</t>
    </r>
    <r>
      <rPr>
        <sz val="11"/>
        <color theme="1"/>
        <rFont val="Calibri"/>
        <family val="2"/>
        <scheme val="minor"/>
      </rPr>
      <t xml:space="preserve"> 0,7 x</t>
    </r>
    <r>
      <rPr>
        <i/>
        <sz val="11"/>
        <color theme="1"/>
        <rFont val="Calibri"/>
        <family val="2"/>
        <scheme val="minor"/>
      </rPr>
      <t xml:space="preserve"> Émissions couvertes de la Californie</t>
    </r>
    <r>
      <rPr>
        <sz val="11"/>
        <color theme="1"/>
        <rFont val="Calibri"/>
        <family val="2"/>
        <scheme val="minor"/>
      </rPr>
      <t xml:space="preserve"> pour l’année donnée provenant du tableau 12 « Émissions couvertes », pour les années d’émission correspondant à une obligation de conformité annuelle (2013, 2015, 2016, 2018 et 2019).
</t>
    </r>
    <r>
      <rPr>
        <b/>
        <sz val="11"/>
        <color theme="1"/>
        <rFont val="Calibri"/>
        <family val="2"/>
        <scheme val="minor"/>
      </rPr>
      <t xml:space="preserve">Formule : </t>
    </r>
    <r>
      <rPr>
        <sz val="11"/>
        <color theme="1"/>
        <rFont val="Calibri"/>
        <family val="2"/>
        <scheme val="minor"/>
      </rPr>
      <t>1 x</t>
    </r>
    <r>
      <rPr>
        <i/>
        <sz val="11"/>
        <color theme="1"/>
        <rFont val="Calibri"/>
        <family val="2"/>
        <scheme val="minor"/>
      </rPr>
      <t xml:space="preserve"> Émissions couvertes de la Californie </t>
    </r>
    <r>
      <rPr>
        <sz val="11"/>
        <color theme="1"/>
        <rFont val="Calibri"/>
        <family val="2"/>
        <scheme val="minor"/>
      </rPr>
      <t>pour l’année donnée provenant du tableau 12 « Émissions couvertes », pour les années d’émission correspondant à une obligation de conformité triennale (2014, 2017 et 2020).</t>
    </r>
  </si>
  <si>
    <r>
      <t>Partie des émissions couvertes par le système de plafonnement et d'échange de droits d’émission de GES du Québec pour l'année donnée qui étaient soumises à une obligation de conformité triennale.</t>
    </r>
    <r>
      <rPr>
        <b/>
        <sz val="11"/>
        <color theme="1"/>
        <rFont val="Calibri"/>
        <family val="2"/>
        <scheme val="minor"/>
      </rPr>
      <t xml:space="preserve">
Formule :</t>
    </r>
    <r>
      <rPr>
        <sz val="11"/>
        <color theme="1"/>
        <rFont val="Calibri"/>
        <family val="2"/>
        <scheme val="minor"/>
      </rPr>
      <t xml:space="preserve"> 1 x</t>
    </r>
    <r>
      <rPr>
        <i/>
        <sz val="11"/>
        <color theme="1"/>
        <rFont val="Calibri"/>
        <family val="2"/>
        <scheme val="minor"/>
      </rPr>
      <t xml:space="preserve"> Émissions couvertes du Québec </t>
    </r>
    <r>
      <rPr>
        <sz val="11"/>
        <color theme="1"/>
        <rFont val="Calibri"/>
        <family val="2"/>
        <scheme val="minor"/>
      </rPr>
      <t>pour l’année donnée provenant du tableau 12 « Émissions couvertes ».</t>
    </r>
  </si>
  <si>
    <r>
      <t xml:space="preserve">Quantité totale de crédits compensatoires retirés par la Californie qui sont attribués à l’année d’émission donnée sur la base de la répartition des émissions couvertes, au cours des années d’émission comprises dans la période de conformité à laquelle appartient l’année d’émission donnée.
</t>
    </r>
    <r>
      <rPr>
        <b/>
        <sz val="11"/>
        <color theme="1"/>
        <rFont val="Calibri"/>
        <family val="2"/>
        <scheme val="minor"/>
      </rPr>
      <t xml:space="preserve">Formule pour les années d’émission correspondant à une obligation de conformité annuelle :
</t>
    </r>
    <r>
      <rPr>
        <i/>
        <sz val="11"/>
        <color theme="1"/>
        <rFont val="Calibri"/>
        <family val="2"/>
        <scheme val="minor"/>
      </rPr>
      <t>Crédits compensatoires retirés par la Californie</t>
    </r>
    <r>
      <rPr>
        <sz val="11"/>
        <color theme="1"/>
        <rFont val="Calibri"/>
        <family val="2"/>
        <scheme val="minor"/>
      </rPr>
      <t xml:space="preserve"> provenant du tableau 11 pour la période de conformité annuelle correspondant à l’année d’émission donnée + </t>
    </r>
    <r>
      <rPr>
        <i/>
        <sz val="11"/>
        <color theme="1"/>
        <rFont val="Calibri"/>
        <family val="2"/>
        <scheme val="minor"/>
      </rPr>
      <t>Émissions couvertes soumises à l’obligation de conformité triennale de la Californie</t>
    </r>
    <r>
      <rPr>
        <sz val="11"/>
        <color theme="1"/>
        <rFont val="Calibri"/>
        <family val="2"/>
        <scheme val="minor"/>
      </rPr>
      <t xml:space="preserve"> provenant du tableau 13 pour l’année d’émission donnée / somme des </t>
    </r>
    <r>
      <rPr>
        <i/>
        <sz val="11"/>
        <color theme="1"/>
        <rFont val="Calibri"/>
        <family val="2"/>
        <scheme val="minor"/>
      </rPr>
      <t xml:space="preserve">Émissions couvertes soumises à l’obligation de conformité triennale de la Californie </t>
    </r>
    <r>
      <rPr>
        <sz val="11"/>
        <color theme="1"/>
        <rFont val="Calibri"/>
        <family val="2"/>
        <scheme val="minor"/>
      </rPr>
      <t xml:space="preserve">provenant du tableau 13 de toutes les années d’émission appartenant à la même période de conformité que l’année d’émission donnée x </t>
    </r>
    <r>
      <rPr>
        <i/>
        <sz val="11"/>
        <color theme="1"/>
        <rFont val="Calibri"/>
        <family val="2"/>
        <scheme val="minor"/>
      </rPr>
      <t>Crédits compensatoires retirés par la Californie</t>
    </r>
    <r>
      <rPr>
        <sz val="11"/>
        <color theme="1"/>
        <rFont val="Calibri"/>
        <family val="2"/>
        <scheme val="minor"/>
      </rPr>
      <t xml:space="preserve"> provenant du tableau 11 pour la période de conformité triennale qui comprend l’année d’émission donnée.
</t>
    </r>
    <r>
      <rPr>
        <b/>
        <sz val="11"/>
        <color theme="1"/>
        <rFont val="Calibri"/>
        <family val="2"/>
        <scheme val="minor"/>
      </rPr>
      <t xml:space="preserve">Formule pour les années d’émission correspondant à une obligation de conformité triennale : </t>
    </r>
    <r>
      <rPr>
        <sz val="11"/>
        <color theme="1"/>
        <rFont val="Calibri"/>
        <family val="2"/>
        <scheme val="minor"/>
      </rPr>
      <t xml:space="preserve">
</t>
    </r>
    <r>
      <rPr>
        <i/>
        <sz val="11"/>
        <color theme="1"/>
        <rFont val="Calibri"/>
        <family val="2"/>
        <scheme val="minor"/>
      </rPr>
      <t>Émissions couvertes soumises à l’obligation de conformité triennale de la Californie</t>
    </r>
    <r>
      <rPr>
        <sz val="11"/>
        <color theme="1"/>
        <rFont val="Calibri"/>
        <family val="2"/>
        <scheme val="minor"/>
      </rPr>
      <t xml:space="preserve"> provenant du tableau 13 pour l’année d’émission donnée / somme des </t>
    </r>
    <r>
      <rPr>
        <i/>
        <sz val="11"/>
        <color theme="1"/>
        <rFont val="Calibri"/>
        <family val="2"/>
        <scheme val="minor"/>
      </rPr>
      <t>Émissions couvertes soumises à l’obligation de conformité triennale de la Californie</t>
    </r>
    <r>
      <rPr>
        <sz val="11"/>
        <color theme="1"/>
        <rFont val="Calibri"/>
        <family val="2"/>
        <scheme val="minor"/>
      </rPr>
      <t xml:space="preserve"> provenant du tableau 13 de toutes les années d’émission appartenant à la même période de conformité que l’année d’émission donnée x </t>
    </r>
    <r>
      <rPr>
        <i/>
        <sz val="11"/>
        <color theme="1"/>
        <rFont val="Calibri"/>
        <family val="2"/>
        <scheme val="minor"/>
      </rPr>
      <t xml:space="preserve">Unités d’émission totales retirées par la Californie </t>
    </r>
    <r>
      <rPr>
        <sz val="11"/>
        <color theme="1"/>
        <rFont val="Calibri"/>
        <family val="2"/>
        <scheme val="minor"/>
      </rPr>
      <t>provenant du tableau 11 pour la période de conformité triennale qui comprend l’année d’émission donnée.</t>
    </r>
  </si>
  <si>
    <r>
      <t xml:space="preserve">Quantité de crédits compensatoires du Québec retirés par la Californie qui sont attribués à l’année d’émission donnée.
</t>
    </r>
    <r>
      <rPr>
        <b/>
        <sz val="11"/>
        <color theme="1"/>
        <rFont val="Calibri"/>
        <family val="2"/>
        <scheme val="minor"/>
      </rPr>
      <t xml:space="preserve">Formules : </t>
    </r>
    <r>
      <rPr>
        <sz val="11"/>
        <color theme="1"/>
        <rFont val="Calibri"/>
        <family val="2"/>
        <scheme val="minor"/>
      </rPr>
      <t xml:space="preserve">les formules sont analogues à celles de la colonne </t>
    </r>
    <r>
      <rPr>
        <i/>
        <sz val="11"/>
        <color theme="1"/>
        <rFont val="Calibri"/>
        <family val="2"/>
        <scheme val="minor"/>
      </rPr>
      <t>Crédits compensatoires retirés par la Californie (annualisés)</t>
    </r>
    <r>
      <rPr>
        <sz val="11"/>
        <color theme="1"/>
        <rFont val="Calibri"/>
        <family val="2"/>
        <scheme val="minor"/>
      </rPr>
      <t xml:space="preserve">. Les formules de cette colonne font référence à la colonne </t>
    </r>
    <r>
      <rPr>
        <i/>
        <sz val="11"/>
        <color theme="1"/>
        <rFont val="Calibri"/>
        <family val="2"/>
        <scheme val="minor"/>
      </rPr>
      <t>Crédits compensatoires du Québec retirés par la Californie</t>
    </r>
    <r>
      <rPr>
        <sz val="11"/>
        <color theme="1"/>
        <rFont val="Calibri"/>
        <family val="2"/>
        <scheme val="minor"/>
      </rPr>
      <t xml:space="preserve"> du tableau 11 plutôt qu’à la colonne </t>
    </r>
    <r>
      <rPr>
        <i/>
        <sz val="11"/>
        <color theme="1"/>
        <rFont val="Calibri"/>
        <family val="2"/>
        <scheme val="minor"/>
      </rPr>
      <t>Crédits compensatoires retirés par la Californie</t>
    </r>
    <r>
      <rPr>
        <sz val="11"/>
        <color theme="1"/>
        <rFont val="Calibri"/>
        <family val="2"/>
        <scheme val="minor"/>
      </rPr>
      <t>.</t>
    </r>
  </si>
  <si>
    <r>
      <t xml:space="preserve">Quantité de crédits compensatoires de la Californie retirés par la Californie qui sont attribués à l’année d’émission donnée.
</t>
    </r>
    <r>
      <rPr>
        <b/>
        <sz val="11"/>
        <color theme="1"/>
        <rFont val="Calibri"/>
        <family val="2"/>
        <scheme val="minor"/>
      </rPr>
      <t xml:space="preserve">Formules : </t>
    </r>
    <r>
      <rPr>
        <sz val="11"/>
        <color theme="1"/>
        <rFont val="Calibri"/>
        <family val="2"/>
        <scheme val="minor"/>
      </rPr>
      <t xml:space="preserve">les formules sont analogues à celles de la colonne </t>
    </r>
    <r>
      <rPr>
        <i/>
        <sz val="11"/>
        <color theme="1"/>
        <rFont val="Calibri"/>
        <family val="2"/>
        <scheme val="minor"/>
      </rPr>
      <t>Crédits compensatoires retirés par la Californie (annualisés)</t>
    </r>
    <r>
      <rPr>
        <sz val="11"/>
        <color theme="1"/>
        <rFont val="Calibri"/>
        <family val="2"/>
        <scheme val="minor"/>
      </rPr>
      <t xml:space="preserve">. Les formules de cette colonne font référence à la colonne </t>
    </r>
    <r>
      <rPr>
        <i/>
        <sz val="11"/>
        <color theme="1"/>
        <rFont val="Calibri"/>
        <family val="2"/>
        <scheme val="minor"/>
      </rPr>
      <t>Crédits compensatoires de la Californie retirés par la Californie</t>
    </r>
    <r>
      <rPr>
        <sz val="11"/>
        <color theme="1"/>
        <rFont val="Calibri"/>
        <family val="2"/>
        <scheme val="minor"/>
      </rPr>
      <t xml:space="preserve"> du tableau 11 plutôt qu’à la colonne </t>
    </r>
    <r>
      <rPr>
        <i/>
        <sz val="11"/>
        <color theme="1"/>
        <rFont val="Calibri"/>
        <family val="2"/>
        <scheme val="minor"/>
      </rPr>
      <t>Crédits compensatoires retirés par la Californie.</t>
    </r>
  </si>
  <si>
    <r>
      <t xml:space="preserve">Quantité totale de crédits compensatoires retirés par le Québec pour la période de conformité qui sont attribués à l’année d’émission donnée sur la base de la répartition des émissions couvertes, au cours des années d’émission comprises dans la période de conformité à laquelle appartient l’année d’émission donnée.
</t>
    </r>
    <r>
      <rPr>
        <b/>
        <sz val="11"/>
        <color theme="1"/>
        <rFont val="Calibri"/>
        <family val="2"/>
        <scheme val="minor"/>
      </rPr>
      <t>Formules :</t>
    </r>
    <r>
      <rPr>
        <sz val="11"/>
        <color theme="1"/>
        <rFont val="Calibri"/>
        <family val="2"/>
        <scheme val="minor"/>
      </rPr>
      <t xml:space="preserve"> les formules sont analogues à celles de la colonne </t>
    </r>
    <r>
      <rPr>
        <i/>
        <sz val="11"/>
        <color theme="1"/>
        <rFont val="Calibri"/>
        <family val="2"/>
        <scheme val="minor"/>
      </rPr>
      <t>Crédits compensatoires retirés par la Californie (annualisés)</t>
    </r>
    <r>
      <rPr>
        <sz val="11"/>
        <color theme="1"/>
        <rFont val="Calibri"/>
        <family val="2"/>
        <scheme val="minor"/>
      </rPr>
      <t xml:space="preserve">. Les formules de cette colonne font référence à la colonne </t>
    </r>
    <r>
      <rPr>
        <i/>
        <sz val="11"/>
        <color theme="1"/>
        <rFont val="Calibri"/>
        <family val="2"/>
        <scheme val="minor"/>
      </rPr>
      <t xml:space="preserve">Crédits compensatoires retirés par le Québec </t>
    </r>
    <r>
      <rPr>
        <sz val="11"/>
        <color theme="1"/>
        <rFont val="Calibri"/>
        <family val="2"/>
        <scheme val="minor"/>
      </rPr>
      <t>du tableau 11 plutôt qu’à la colonne C</t>
    </r>
    <r>
      <rPr>
        <i/>
        <sz val="11"/>
        <color theme="1"/>
        <rFont val="Calibri"/>
        <family val="2"/>
        <scheme val="minor"/>
      </rPr>
      <t>rédits compensatoires retirés par la Californie.</t>
    </r>
  </si>
  <si>
    <r>
      <t xml:space="preserve">Quantité de crédits compensatoires de la Californie retirés par le Québec qui sont attribués à l’année d’émission donnée.
</t>
    </r>
    <r>
      <rPr>
        <b/>
        <sz val="11"/>
        <color theme="1"/>
        <rFont val="Calibri"/>
        <family val="2"/>
        <scheme val="minor"/>
      </rPr>
      <t xml:space="preserve">Formules : </t>
    </r>
    <r>
      <rPr>
        <sz val="11"/>
        <color theme="1"/>
        <rFont val="Calibri"/>
        <family val="2"/>
        <scheme val="minor"/>
      </rPr>
      <t xml:space="preserve">les formules sont analogues à celles de la colonne </t>
    </r>
    <r>
      <rPr>
        <i/>
        <sz val="11"/>
        <color theme="1"/>
        <rFont val="Calibri"/>
        <family val="2"/>
        <scheme val="minor"/>
      </rPr>
      <t>Crédits compensatoires retirés par la Californie (annualisés)</t>
    </r>
    <r>
      <rPr>
        <sz val="11"/>
        <color theme="1"/>
        <rFont val="Calibri"/>
        <family val="2"/>
        <scheme val="minor"/>
      </rPr>
      <t xml:space="preserve">. Les formules de cette colonne font référence à la colonne </t>
    </r>
    <r>
      <rPr>
        <i/>
        <sz val="11"/>
        <color theme="1"/>
        <rFont val="Calibri"/>
        <family val="2"/>
        <scheme val="minor"/>
      </rPr>
      <t>Crédits compensatoires de la Californie retirés par le Québec</t>
    </r>
    <r>
      <rPr>
        <sz val="11"/>
        <color theme="1"/>
        <rFont val="Calibri"/>
        <family val="2"/>
        <scheme val="minor"/>
      </rPr>
      <t xml:space="preserve"> du tableau 11 plutôt qu’à la colonne </t>
    </r>
    <r>
      <rPr>
        <i/>
        <sz val="11"/>
        <color theme="1"/>
        <rFont val="Calibri"/>
        <family val="2"/>
        <scheme val="minor"/>
      </rPr>
      <t>Crédits compensatoires retirés par la Californie</t>
    </r>
    <r>
      <rPr>
        <sz val="11"/>
        <color theme="1"/>
        <rFont val="Calibri"/>
        <family val="2"/>
        <scheme val="minor"/>
      </rPr>
      <t>.</t>
    </r>
  </si>
  <si>
    <r>
      <t xml:space="preserve">Quantité de crédits compensatoires du Québec retirés par le Québec qui sont attribués à l’année d’émission donnée.
</t>
    </r>
    <r>
      <rPr>
        <b/>
        <sz val="11"/>
        <color theme="1"/>
        <rFont val="Calibri"/>
        <family val="2"/>
        <scheme val="minor"/>
      </rPr>
      <t xml:space="preserve">Formules : </t>
    </r>
    <r>
      <rPr>
        <sz val="11"/>
        <color theme="1"/>
        <rFont val="Calibri"/>
        <family val="2"/>
        <scheme val="minor"/>
      </rPr>
      <t xml:space="preserve">les formules sont analogues à celles de la colonne </t>
    </r>
    <r>
      <rPr>
        <i/>
        <sz val="11"/>
        <color theme="1"/>
        <rFont val="Calibri"/>
        <family val="2"/>
        <scheme val="minor"/>
      </rPr>
      <t>Crédits compensatoires retirés par la Californie (annualisés)</t>
    </r>
    <r>
      <rPr>
        <sz val="11"/>
        <color theme="1"/>
        <rFont val="Calibri"/>
        <family val="2"/>
        <scheme val="minor"/>
      </rPr>
      <t xml:space="preserve">. Les formules de cette colonne font référence à la colonne </t>
    </r>
    <r>
      <rPr>
        <i/>
        <sz val="11"/>
        <color theme="1"/>
        <rFont val="Calibri"/>
        <family val="2"/>
        <scheme val="minor"/>
      </rPr>
      <t xml:space="preserve">Crédits compensatoires du Québec retirés par le Québec </t>
    </r>
    <r>
      <rPr>
        <sz val="11"/>
        <color theme="1"/>
        <rFont val="Calibri"/>
        <family val="2"/>
        <scheme val="minor"/>
      </rPr>
      <t xml:space="preserve">du tableau 11 plutôt qu’à la colonne </t>
    </r>
    <r>
      <rPr>
        <i/>
        <sz val="11"/>
        <color theme="1"/>
        <rFont val="Calibri"/>
        <family val="2"/>
        <scheme val="minor"/>
      </rPr>
      <t>Crédits compensatoires retirés par la Californie</t>
    </r>
    <r>
      <rPr>
        <sz val="11"/>
        <color theme="1"/>
        <rFont val="Calibri"/>
        <family val="2"/>
        <scheme val="minor"/>
      </rPr>
      <t>.</t>
    </r>
  </si>
  <si>
    <r>
      <t xml:space="preserve">Nombre de crédits compensatoire de la Californie retirés par le Québec moins le nombre de crédits compensatoires du Québec retirés par la Californie. Un flux net positif représente un flux de crédits compensatoires de la Californie vers le Québec et vice versa.
</t>
    </r>
    <r>
      <rPr>
        <b/>
        <sz val="11"/>
        <color theme="1"/>
        <rFont val="Calibri"/>
        <family val="2"/>
        <scheme val="minor"/>
      </rPr>
      <t>Formule :</t>
    </r>
    <r>
      <rPr>
        <sz val="11"/>
        <color theme="1"/>
        <rFont val="Calibri"/>
        <family val="2"/>
        <scheme val="minor"/>
      </rPr>
      <t xml:space="preserve"> </t>
    </r>
    <r>
      <rPr>
        <i/>
        <sz val="11"/>
        <color theme="1"/>
        <rFont val="Calibri"/>
        <family val="2"/>
        <scheme val="minor"/>
      </rPr>
      <t xml:space="preserve">Crédits compensatoires de la Californie retirés par le Québec (annualisés) </t>
    </r>
    <r>
      <rPr>
        <sz val="11"/>
        <color theme="1"/>
        <rFont val="Calibri"/>
        <family val="2"/>
        <scheme val="minor"/>
      </rPr>
      <t>-</t>
    </r>
    <r>
      <rPr>
        <i/>
        <sz val="11"/>
        <color theme="1"/>
        <rFont val="Calibri"/>
        <family val="2"/>
        <scheme val="minor"/>
      </rPr>
      <t xml:space="preserve"> Crédits compensatoires du Québec retirés par la Californie (annualisés).</t>
    </r>
  </si>
  <si>
    <r>
      <t xml:space="preserve">Nombre de crédits compensatoire du Québec retirés par la Californie moins le nombre de crédits compensatoires de la Californie retirés par le Québec. Un flux net positif représente un flux de crédits compensatoires du Québec vers la Californie et vice versa.
</t>
    </r>
    <r>
      <rPr>
        <b/>
        <sz val="11"/>
        <color theme="1"/>
        <rFont val="Calibri"/>
        <family val="2"/>
        <scheme val="minor"/>
      </rPr>
      <t>Formule :</t>
    </r>
    <r>
      <rPr>
        <sz val="11"/>
        <color theme="1"/>
        <rFont val="Calibri"/>
        <family val="2"/>
        <scheme val="minor"/>
      </rPr>
      <t xml:space="preserve"> </t>
    </r>
    <r>
      <rPr>
        <i/>
        <sz val="11"/>
        <color theme="1"/>
        <rFont val="Calibri"/>
        <family val="2"/>
        <scheme val="minor"/>
      </rPr>
      <t>Crédits compensatoires du Québec retirés par la Californie (annualisés) - Crédits compensatoires de la Californie retirés par le Québec (annualisés).</t>
    </r>
  </si>
  <si>
    <t>Cet onglet présente la manière dont flux net annuel des unités d’émission est calculé à partir des données du marché qui sont publiées périodiquement par les gouvernements partenaires.</t>
  </si>
  <si>
    <t>Le flux net des unités d’émission est calculé selon l'approche proportionnelle, qui détermine l'origine des unités d’émission retirées en fonction de la proportion que représente l'offre des unités de chaque gouvernement partenaire sur le marché lié.</t>
  </si>
  <si>
    <t>Le flux net est calculé selon les directives du document méthodologique disponible sur le site Web du ministère à partir du lien suivant :</t>
  </si>
  <si>
    <t>L’information contenue dans cet onglet est uniquement fournie pour illustrer le fonctionnement de la méthode. Les résultats ne doivent pas être interprétés comme le flux net officiel des échanges entre les gouvernements partenaires.</t>
  </si>
  <si>
    <t xml:space="preserve">Cet exemple basé sur des données publiques n’intègre pas l’ensemble de la mise en circulation ou du retrait des unités d’émission, notamment parce que les transferts administratifs, les retraits volontaires ou les cas de remboursement de l'allocation gratuite ne sont pas intégrés </t>
  </si>
  <si>
    <t>dans les rapports publics pour des raisons de confidentialité.</t>
  </si>
  <si>
    <t>Cet exemple n'intègre pas non plus les ajustements liés au traitement de la liaison temporaire avec le marché de l'Ontario. Le flux net officiel sera calculé à l'aide de l’ensemble des données confidentielles sur les transferts qui sont collectées dans le système de suivi des droits d’émission (CITSS).</t>
  </si>
  <si>
    <t>L’exemple présenté dans cet onglet est divisé en trois sections : « Données sur l’offre du marché »; « Chronologie des flux nets »; et « Flux nets annualisés ».</t>
  </si>
  <si>
    <t>Section 1 : Les données sur l'offre du marché représentent la séquence de mise en circulation des unités d’émission effectuée par la Californie et le Québec suivant le versement de l'allocation gratuite aux émetteurs industriels et les ventes aux enchères.</t>
  </si>
  <si>
    <t xml:space="preserve">Section 2 :La chronologie des flux nets illustre, à l’aide d’un tableau, l'offre cumulative nette d’unités d’émission pour chaque gouvernement participant et les retraits d’unités effectués par chacun d’eux, et elle détermine, en fonction de la proportion de l’offre des gouvernements participants, </t>
  </si>
  <si>
    <t>l’origine des unités qui sont remises à chacun de ces gouvernements.</t>
  </si>
  <si>
    <t>Section 3 : Le flux net annualisé présente la séquence des actions qui permettent d’avoir des résultats sur une base annuelle, alors que les retraits sont effectués sur la base des périodes de conformité. Ainsi, l’ensemble des retraits effectués au cours d’un événement de conformité</t>
  </si>
  <si>
    <t>sont additionnés, puis répartis, le cas échéant, de façon proportionnelle aux émissions annuelles qui doivent être couvertes à l’intérieur de chaque période. Une fois cette étape réalisée, les flux nets peuvent être déterminés sur une base annuelle.</t>
  </si>
  <si>
    <t>Voir l’onglet « Description des colonnes » pour une description détaillée des colonnes dans les différents tableaux.</t>
  </si>
  <si>
    <t>Cette section comprend les tableaux 1 à 4, qui présentent la séquence de mise en circulation des unités d’émission effectuée par la Californie et le Québec suivant le versement de l'allocation gratuite aux émetteurs industriels et les ventes aux enchères.</t>
  </si>
  <si>
    <t>L’ensemble de l’information présentée dans ces tableaux est tirée des rapports sur l’allocation gratuite d’unités d’émission et sur les rapports des résultats des ventes aux enchères qui sont disponibles sur nos sites Web.</t>
  </si>
  <si>
    <t>Voir l’onglet « Descriptions des colonne » pour une description détaillée des colonnes dans les différents tableaux.</t>
  </si>
  <si>
    <t>Cette section comprend le tableau 5, qui présente la chronologie des retraits et la détermination de l'origine des unités d'émission remises selon la méthode proportionnelle.</t>
  </si>
  <si>
    <t>La chronologie des flux nets illustre à l’aide d’un tableau l'offre cumulative nette d’unités d’émission pour chaque gouvernement participant, les retraits d’unités effectués par chacun d’eux, et elle détermine, en fonction de la proportion de l’offre des gouvernements participants,</t>
  </si>
  <si>
    <t>L'offre nette d’unités d’émission introduite dans le marché par un gouvernement participant correspond à la somme des unités d’émission provenant de l'allocation gratuite et des ventes aux enchères par ce gouvernement, moins la quantité d’unité d’émission retirées à des dates antérieures qui sont attribuées à ce gouvernement par la méthode proportionnelle.</t>
  </si>
  <si>
    <t>Notes pour le tableau 5 :</t>
  </si>
  <si>
    <r>
      <rPr>
        <b/>
        <sz val="11"/>
        <color theme="1"/>
        <rFont val="Calibri"/>
        <family val="2"/>
        <scheme val="minor"/>
      </rPr>
      <t>1.</t>
    </r>
    <r>
      <rPr>
        <sz val="11"/>
        <color theme="1"/>
        <rFont val="Calibri"/>
        <family val="2"/>
        <scheme val="minor"/>
      </rPr>
      <t xml:space="preserve"> Le rapport de conformité 2013-2014 mis à jour au 1er décembre 2021 fait état d'une remise de 128 291 unités d’émission de millésime 2015 par l’entreprise CA1085. Selon le rapport, il s'agit d'une remise effectuée le 1er novembre 2018 pour se conformer à des émissions</t>
    </r>
  </si>
  <si>
    <t>sous-déclarées. Cette remise a été attribuée à la période de conformité 2013-2014 pour le calcul des flux nets, mais l’origine des unités retirées a été déterminée au moment du retrait, au 1er novembre 2018 plutôt qu'au 2 novembre 2015.</t>
  </si>
  <si>
    <t>Ces retraits sont comptabilisés le 1er novembre 2018 dans la chronologie des flux nets, mais ils sont attribués à la période de conformité 2013-2014 pour le calcul des flux nets.</t>
  </si>
  <si>
    <r>
      <rPr>
        <b/>
        <sz val="11"/>
        <color theme="1"/>
        <rFont val="Calibri"/>
        <family val="2"/>
        <scheme val="minor"/>
      </rPr>
      <t>3.</t>
    </r>
    <r>
      <rPr>
        <sz val="11"/>
        <color theme="1"/>
        <rFont val="Calibri"/>
        <family val="2"/>
        <scheme val="minor"/>
      </rPr>
      <t xml:space="preserve"> L'offre nette du Québec et de la Californie au 1er novembre 2021 est théoriquement comparable aux avoirs des émetteurs et des participants présentés dans le rapport des soldes consolidés du quatrième trimestre 2021 disponible sur nos sites Web.</t>
    </r>
  </si>
  <si>
    <t>Cependant, l'offre nette dans cet exemple diffère des avoirs réels des émetteurs et des participants parce que cet exemple ne tient pas compte des variations de l'offre découlant de la liaison temporaire avec le marché de l'Ontario, des transferts administratifs, des retraits volontaires ou du</t>
  </si>
  <si>
    <t>remboursement de l'allocation gratuite.</t>
  </si>
  <si>
    <t>Les flux nets officiels seront calculés à l'aide de l’ensemble des données confidentielles sur les transferts qui sont collectées dans le système de suivi des droits d’émission (CITSS) et seront cohérents avec les avoirs réels des émetteurs et des participants présentés dans le rapport</t>
  </si>
  <si>
    <r>
      <rPr>
        <b/>
        <sz val="11"/>
        <color theme="1"/>
        <rFont val="Calibri"/>
        <family val="2"/>
        <scheme val="minor"/>
      </rPr>
      <t>4.</t>
    </r>
    <r>
      <rPr>
        <sz val="11"/>
        <color theme="1"/>
        <rFont val="Calibri"/>
        <family val="2"/>
        <scheme val="minor"/>
      </rPr>
      <t xml:space="preserve"> L'offre nette négative du Québec pour les unités d’émission non millésimées au 1er novembre 2021 est due à l'hypothèse voulant que, pour l'allocation gratuite au Québec, l'année d'attribution et le millésime des unités distribuées sont les mêmes, et ce, même si, pour certains ajustements,</t>
    </r>
  </si>
  <si>
    <t>Le tableau 7 présente, sur la base des rapports de déclaration des émissions à couvrir, les émissions annuelles totales qui ont été couvertes par chacun des gouvernements participants.</t>
  </si>
  <si>
    <t>Le tableau 9 présente la répartition des unités d’émission remises à des fins de conformité en fonction des émissions couvertes au cours de chacune des périodes de conformité. À partir de cette annualisation de la remise des unités d’émission, les flux nets d’unités d’émission sont</t>
  </si>
  <si>
    <t>Tableau 8: Émissions couvertes réparties par événements de conformité et par années d'émission</t>
  </si>
  <si>
    <t>Description du tableau 8 : Émissions couvertes réparties par événements de conformité et par années d'émission</t>
  </si>
  <si>
    <t>Tableau 9 : Retraits d’unités d’émission à des fins de conformité annualisées en fonction des émissions couvertes</t>
  </si>
  <si>
    <t xml:space="preserve">Description du tableau 9 : Retraits d’unités d’émission à des fins de conformité annualisées en fonction des émissions couvertes </t>
  </si>
  <si>
    <t>Cet exemple basé sur des données publiques n’intègre pas l’ensemble de la mise en circulation ou du retrait des unités d’émission, notamment parce que les transferts administratifs, les retraits volontaires ou les cas de remboursement de l'allocation gratuite sont des actions qui ne sont pas</t>
  </si>
  <si>
    <t>intégrées dans les rapports publics pour des raisons de confidentialité.</t>
  </si>
  <si>
    <t>Cet onglet présente la manière dont le flux net annuel des crédits compensatoires est calculé à partir des données du marché qui sont publiées périodiquement par les gouvernements partenaires.</t>
  </si>
  <si>
    <t>Le flux net des crédits compensatoires est calculé selon l’origine réelle des crédits compensatoires qui ont été retirés par chacun des gouvernements participants.</t>
  </si>
  <si>
    <t>Cet exemple basé sur des données publiques n’intègre pas les transferts administratifs ou les retraits volontaires qui ne sont pas intégrés dans les rapports publics pour des raisons de confidentialité. Ces transferts représentent toutefois une faible proportion</t>
  </si>
  <si>
    <t>Cet onglet est divisé en deux sections : « Retrait des crédits compensatoires » et « Flux net annualisé ».</t>
  </si>
  <si>
    <t>Section 2 : Le flux net annualisé présente la séquence des actions qui permettent d’avoir des résultats sur une base annuelle, alors que les retraits sont effectués sur la base des périodes de conformité. Ainsi, l’ensemble des retraits effectués au cours d’un événement de</t>
  </si>
  <si>
    <t>conformité sont additionnés, puis répartis, le cas échéant, de façon proportionnelle aux émissions annuelles qui doivent être couvertes à l’intérieur de chaque période. Une fois cette étape réalisée, les flux nets peuvent être déterminés sur une base annuelle.</t>
  </si>
  <si>
    <t>L’ensemble de l’information présentée dans ce tableau est tirée des rapports de conformité disponibles sur nos sites Web.</t>
  </si>
  <si>
    <t>Cette section comprend les tableaux 11 à 14.</t>
  </si>
  <si>
    <t>Le tableau 12 présente, sur la base des rapports de déclaration des émissions à couvrir, les émissions annuelles totales qui ont été couvertes par chacun des gouvernements participants.</t>
  </si>
  <si>
    <t>Tableau 13 : Émissions couvertes réparties par événements de conformité et par années d'émission</t>
  </si>
  <si>
    <t>Description du tableau 13 : Émissions couvertes réparties par événements de conformité et par années d'émission</t>
  </si>
  <si>
    <t>Cet exemple est basé sur des données publiques n’intègre pas les transferts administratifs ou les retraits volontaires qui ne sont pas intégrés dans les rapports publics pour des raisons de confidentialité. Ces transferts représentent toutefois une faible proportion</t>
  </si>
  <si>
    <t>Cet onglet résume les résultats obtenus à partir des calculs effectués aux onglets « Flux net des unités d’émission » et « Flux net des crédits compensatoires ».</t>
  </si>
  <si>
    <t>Les résultats pour les flux nets des unités d’émission proviennent du tableau 9 dans l’onglet « Flux net des unités d’émission ».</t>
  </si>
  <si>
    <t>Les résultats pour les flux nets des crédits compensatoires proviennent du tableau 14 dans l’onglet « Flux net des crédits compensatoires ».</t>
  </si>
  <si>
    <t>Le flux net annuel total représente la somme du flux net annuel des unités d’émission et du flux net annuel des crédits compensatoires.</t>
  </si>
  <si>
    <t>Cet exemple est basé sur des données publiques n’intègre pas l’ensemble de la mise en circulation ou du retrait des unités d’émission, notamment parce que les transferts administratifs, les retraits volontaires ou les cas de remboursement</t>
  </si>
  <si>
    <t>de l'allocation gratuite sont des actions qui ne sont pas intégrées dans les rapports publics pour des raisons de confidentialité.</t>
  </si>
  <si>
    <t xml:space="preserve">Cet exemple n'intègre pas non plus les ajustements liés au traitement de la liaison temporaire avec le marché de l'Ontario. Le flux net officiel sera calculé à l'aide de l’ensemble des données confidentielles sur les transferts qui sont </t>
  </si>
  <si>
    <t>collectées dans le ystème de suivi des droits d’émission (CITSS).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</si>
</sst>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F800]dddd\,\ mmmm\ dd\,\ yyyy"/>
  </numFmts>
  <fonts count="18" x14ac:knownFonts="1">
    <font>
      <sz val="11"/>
      <color theme="1"/>
      <name val="Calibri"/>
      <family val="2"/>
      <scheme val="minor"/>
    </font>
    <font>
      <b/>
      <sz val="11"/>
      <color theme="1"/>
      <name val="Calibri"/>
      <family val="2"/>
      <scheme val="minor"/>
    </font>
    <font>
      <b/>
      <sz val="11"/>
      <color theme="1"/>
      <name val="Calibri"/>
      <family val="2"/>
    </font>
    <font>
      <b/>
      <sz val="11"/>
      <name val="Calibri"/>
      <family val="2"/>
      <scheme val="minor"/>
    </font>
    <font>
      <b/>
      <sz val="14"/>
      <color theme="1"/>
      <name val="Calibri"/>
      <family val="2"/>
      <scheme val="minor"/>
    </font>
    <font>
      <b/>
      <sz val="11"/>
      <color theme="4" tint="-0.499984740745262"/>
      <name val="Calibri"/>
      <family val="2"/>
      <scheme val="minor"/>
    </font>
    <font>
      <b/>
      <sz val="18"/>
      <color theme="1"/>
      <name val="Calibri"/>
      <family val="2"/>
      <scheme val="minor"/>
    </font>
    <font>
      <u/>
      <sz val="11"/>
      <color theme="10"/>
      <name val="Calibri"/>
      <family val="2"/>
      <scheme val="minor"/>
    </font>
    <font>
      <sz val="11"/>
      <name val="Calibri"/>
      <family val="2"/>
      <scheme val="minor"/>
    </font>
    <font>
      <sz val="11"/>
      <name val="Calibri"/>
      <family val="2"/>
    </font>
    <font>
      <sz val="8"/>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b/>
      <sz val="14"/>
      <color theme="0"/>
      <name val="Calibri"/>
      <family val="2"/>
      <scheme val="minor"/>
    </font>
    <font>
      <sz val="10"/>
      <color theme="1"/>
      <name val="Calibri"/>
      <family val="2"/>
      <scheme val="minor"/>
    </font>
    <font>
      <b/>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FF999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5">
    <xf numFmtId="0" fontId="0" fillId="0" borderId="0"/>
    <xf numFmtId="0" fontId="7" fillId="0" borderId="0" applyNumberFormat="0" applyFill="0" applyBorder="0" applyAlignment="0" applyProtection="0"/>
    <xf numFmtId="9" fontId="11" fillId="0" borderId="0" applyFont="0" applyFill="0" applyBorder="0" applyAlignment="0" applyProtection="0"/>
    <xf numFmtId="0" fontId="11" fillId="0" borderId="0"/>
    <xf numFmtId="0" fontId="7" fillId="0" borderId="0" applyNumberFormat="0" applyFill="0" applyBorder="0" applyAlignment="0" applyProtection="0"/>
  </cellStyleXfs>
  <cellXfs count="163">
    <xf numFmtId="0" fontId="0" fillId="0" borderId="0" xfId="0"/>
    <xf numFmtId="0" fontId="0" fillId="0" borderId="0" xfId="0" applyAlignment="1">
      <alignment vertical="center"/>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3" fontId="0" fillId="0" borderId="0" xfId="0" applyNumberFormat="1"/>
    <xf numFmtId="164" fontId="0" fillId="0" borderId="0" xfId="0" applyNumberFormat="1" applyAlignment="1">
      <alignment horizontal="left"/>
    </xf>
    <xf numFmtId="0" fontId="0" fillId="0" borderId="0" xfId="0" applyAlignment="1">
      <alignment horizontal="center"/>
    </xf>
    <xf numFmtId="0" fontId="1" fillId="8" borderId="1" xfId="0" applyFont="1" applyFill="1" applyBorder="1" applyAlignment="1">
      <alignment horizontal="center" vertical="center" wrapText="1"/>
    </xf>
    <xf numFmtId="165" fontId="0" fillId="0" borderId="0" xfId="0" applyNumberFormat="1"/>
    <xf numFmtId="0" fontId="1" fillId="0" borderId="0" xfId="0" applyFont="1" applyAlignment="1">
      <alignment horizontal="left"/>
    </xf>
    <xf numFmtId="0" fontId="1" fillId="9" borderId="8" xfId="0" applyFont="1" applyFill="1" applyBorder="1"/>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10" borderId="10" xfId="0" applyFill="1" applyBorder="1" applyAlignment="1">
      <alignment horizontal="left" vertical="center" wrapText="1"/>
    </xf>
    <xf numFmtId="0" fontId="0" fillId="10" borderId="10" xfId="0" applyFill="1" applyBorder="1" applyAlignment="1">
      <alignment vertical="center"/>
    </xf>
    <xf numFmtId="0" fontId="0" fillId="0" borderId="10" xfId="0" applyBorder="1" applyAlignment="1">
      <alignment vertical="center" wrapText="1"/>
    </xf>
    <xf numFmtId="0" fontId="0" fillId="10" borderId="9" xfId="0" applyFill="1" applyBorder="1" applyAlignment="1">
      <alignment vertical="center" wrapText="1"/>
    </xf>
    <xf numFmtId="0" fontId="7" fillId="10" borderId="10" xfId="1" applyFill="1" applyBorder="1" applyAlignment="1">
      <alignment horizontal="left" vertical="center"/>
    </xf>
    <xf numFmtId="0" fontId="0" fillId="0" borderId="1" xfId="0" applyBorder="1" applyAlignment="1">
      <alignment vertical="center" wrapText="1"/>
    </xf>
    <xf numFmtId="0" fontId="1" fillId="11" borderId="1" xfId="0" applyFont="1" applyFill="1" applyBorder="1" applyAlignment="1">
      <alignment horizontal="center"/>
    </xf>
    <xf numFmtId="0" fontId="7" fillId="10" borderId="10" xfId="1" applyFill="1" applyBorder="1" applyAlignment="1">
      <alignment vertical="center"/>
    </xf>
    <xf numFmtId="0" fontId="1" fillId="0" borderId="0" xfId="0" applyFont="1"/>
    <xf numFmtId="0" fontId="0" fillId="0" borderId="1" xfId="0" applyBorder="1" applyAlignment="1">
      <alignment wrapText="1"/>
    </xf>
    <xf numFmtId="0" fontId="0" fillId="10" borderId="3" xfId="0" applyFill="1" applyBorder="1" applyAlignment="1">
      <alignment vertical="center" wrapText="1"/>
    </xf>
    <xf numFmtId="0" fontId="7" fillId="10" borderId="6" xfId="1" applyFill="1" applyBorder="1" applyAlignment="1">
      <alignment horizontal="left" vertical="center"/>
    </xf>
    <xf numFmtId="0" fontId="12" fillId="9" borderId="7" xfId="0" applyFont="1" applyFill="1" applyBorder="1" applyAlignment="1">
      <alignment vertical="center"/>
    </xf>
    <xf numFmtId="0" fontId="13" fillId="9" borderId="8" xfId="0" applyFont="1" applyFill="1" applyBorder="1" applyAlignment="1">
      <alignment vertical="center"/>
    </xf>
    <xf numFmtId="0" fontId="0" fillId="10" borderId="0" xfId="0" applyFill="1" applyAlignment="1">
      <alignment vertical="center"/>
    </xf>
    <xf numFmtId="164" fontId="0" fillId="10" borderId="0" xfId="0" applyNumberFormat="1" applyFill="1" applyAlignment="1">
      <alignment horizontal="left" vertical="center"/>
    </xf>
    <xf numFmtId="0" fontId="7" fillId="10" borderId="0" xfId="1" applyFill="1" applyBorder="1" applyAlignment="1">
      <alignment horizontal="left" vertical="center"/>
    </xf>
    <xf numFmtId="0" fontId="6" fillId="10" borderId="19" xfId="0" applyFont="1" applyFill="1" applyBorder="1" applyAlignment="1">
      <alignment vertical="center"/>
    </xf>
    <xf numFmtId="0" fontId="0" fillId="10" borderId="20" xfId="0" applyFill="1" applyBorder="1"/>
    <xf numFmtId="0" fontId="0" fillId="10" borderId="21" xfId="0" applyFill="1" applyBorder="1"/>
    <xf numFmtId="0" fontId="0" fillId="10" borderId="22" xfId="0" applyFill="1" applyBorder="1"/>
    <xf numFmtId="0" fontId="0" fillId="10" borderId="0" xfId="0" applyFill="1"/>
    <xf numFmtId="0" fontId="0" fillId="10" borderId="23" xfId="0" applyFill="1" applyBorder="1"/>
    <xf numFmtId="0" fontId="12" fillId="9" borderId="24" xfId="0" applyFont="1" applyFill="1" applyBorder="1" applyAlignment="1">
      <alignment vertical="center"/>
    </xf>
    <xf numFmtId="0" fontId="13" fillId="9" borderId="25" xfId="0" applyFont="1" applyFill="1" applyBorder="1"/>
    <xf numFmtId="0" fontId="1" fillId="10" borderId="22" xfId="0" applyFont="1" applyFill="1" applyBorder="1"/>
    <xf numFmtId="0" fontId="1" fillId="10" borderId="22" xfId="0" applyFont="1" applyFill="1" applyBorder="1" applyAlignment="1">
      <alignment vertical="center"/>
    </xf>
    <xf numFmtId="0" fontId="1" fillId="6" borderId="13" xfId="0" applyFont="1" applyFill="1" applyBorder="1" applyAlignment="1">
      <alignment horizontal="center" vertical="center"/>
    </xf>
    <xf numFmtId="1" fontId="0" fillId="0" borderId="13" xfId="0" applyNumberFormat="1" applyBorder="1" applyAlignment="1">
      <alignment horizontal="center" vertical="center"/>
    </xf>
    <xf numFmtId="0" fontId="0" fillId="0" borderId="13" xfId="0" applyBorder="1" applyAlignment="1">
      <alignment horizontal="center" vertical="center"/>
    </xf>
    <xf numFmtId="0" fontId="7" fillId="10" borderId="22" xfId="1" applyFill="1" applyBorder="1" applyAlignment="1">
      <alignment horizontal="left" vertical="center"/>
    </xf>
    <xf numFmtId="0" fontId="1" fillId="2" borderId="13" xfId="0" applyFont="1" applyFill="1" applyBorder="1" applyAlignment="1">
      <alignment horizontal="center" vertical="center" wrapText="1"/>
    </xf>
    <xf numFmtId="0" fontId="0" fillId="0" borderId="13" xfId="0" applyBorder="1" applyAlignment="1">
      <alignment vertical="center"/>
    </xf>
    <xf numFmtId="0" fontId="1" fillId="7" borderId="1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xf>
    <xf numFmtId="3" fontId="0" fillId="10" borderId="0" xfId="0" applyNumberFormat="1" applyFill="1"/>
    <xf numFmtId="0" fontId="0" fillId="10" borderId="28" xfId="0" applyFill="1" applyBorder="1"/>
    <xf numFmtId="0" fontId="0" fillId="10" borderId="29" xfId="0" applyFill="1" applyBorder="1"/>
    <xf numFmtId="0" fontId="0" fillId="10" borderId="22" xfId="0" applyFill="1" applyBorder="1" applyAlignment="1">
      <alignment horizontal="center" vertical="center" wrapText="1"/>
    </xf>
    <xf numFmtId="0" fontId="1" fillId="10" borderId="22" xfId="0" applyFont="1" applyFill="1" applyBorder="1" applyAlignment="1">
      <alignment horizontal="left" vertical="center"/>
    </xf>
    <xf numFmtId="3" fontId="0" fillId="10" borderId="0" xfId="0" applyNumberFormat="1" applyFill="1" applyAlignment="1">
      <alignment vertical="center" wrapText="1"/>
    </xf>
    <xf numFmtId="0" fontId="0" fillId="10" borderId="22" xfId="0" applyFill="1" applyBorder="1" applyAlignment="1">
      <alignment vertical="center"/>
    </xf>
    <xf numFmtId="3" fontId="7" fillId="10" borderId="0" xfId="1" applyNumberFormat="1" applyFill="1" applyBorder="1" applyAlignment="1">
      <alignment horizontal="left" vertical="center"/>
    </xf>
    <xf numFmtId="10" fontId="0" fillId="10" borderId="0" xfId="2" applyNumberFormat="1" applyFont="1" applyFill="1" applyBorder="1" applyAlignment="1">
      <alignment vertical="center"/>
    </xf>
    <xf numFmtId="0" fontId="0" fillId="10" borderId="23" xfId="0" applyFill="1" applyBorder="1" applyAlignment="1">
      <alignment vertical="center"/>
    </xf>
    <xf numFmtId="0" fontId="7" fillId="10" borderId="22" xfId="1" applyFill="1" applyBorder="1" applyAlignment="1">
      <alignment vertical="center"/>
    </xf>
    <xf numFmtId="164" fontId="0" fillId="10" borderId="22" xfId="0" applyNumberFormat="1" applyFill="1" applyBorder="1" applyAlignment="1">
      <alignment horizontal="left" vertical="center"/>
    </xf>
    <xf numFmtId="0" fontId="0" fillId="0" borderId="9" xfId="0" applyBorder="1" applyAlignment="1">
      <alignment vertical="center" wrapText="1"/>
    </xf>
    <xf numFmtId="0" fontId="0" fillId="10" borderId="2" xfId="0" applyFill="1" applyBorder="1" applyAlignment="1">
      <alignment vertical="center" wrapText="1"/>
    </xf>
    <xf numFmtId="0" fontId="0" fillId="10" borderId="4" xfId="0" applyFill="1" applyBorder="1" applyAlignment="1">
      <alignment vertical="center" wrapText="1"/>
    </xf>
    <xf numFmtId="0" fontId="0" fillId="10" borderId="5" xfId="0" applyFill="1" applyBorder="1" applyAlignment="1">
      <alignment vertical="center" wrapText="1"/>
    </xf>
    <xf numFmtId="0" fontId="0" fillId="0" borderId="9" xfId="0" applyBorder="1" applyAlignment="1">
      <alignment vertical="center"/>
    </xf>
    <xf numFmtId="0" fontId="7" fillId="10" borderId="18" xfId="1" applyFill="1" applyBorder="1" applyAlignment="1">
      <alignment horizontal="left" vertical="center"/>
    </xf>
    <xf numFmtId="0" fontId="7" fillId="10" borderId="22" xfId="1" applyFill="1" applyBorder="1"/>
    <xf numFmtId="0" fontId="1" fillId="4" borderId="7" xfId="0" applyFont="1" applyFill="1" applyBorder="1" applyAlignment="1">
      <alignment horizontal="center" vertical="center" wrapText="1"/>
    </xf>
    <xf numFmtId="0" fontId="13" fillId="9" borderId="8" xfId="0" applyFont="1" applyFill="1" applyBorder="1"/>
    <xf numFmtId="0" fontId="0" fillId="10" borderId="14" xfId="0" applyFill="1" applyBorder="1"/>
    <xf numFmtId="0" fontId="1" fillId="12" borderId="14" xfId="0" applyFont="1" applyFill="1" applyBorder="1" applyAlignment="1">
      <alignment horizontal="center" vertical="center" wrapText="1"/>
    </xf>
    <xf numFmtId="0" fontId="7" fillId="10" borderId="14" xfId="1" applyFill="1" applyBorder="1" applyAlignment="1">
      <alignment horizontal="center"/>
    </xf>
    <xf numFmtId="0" fontId="0" fillId="0" borderId="9" xfId="0" applyBorder="1" applyAlignment="1">
      <alignment wrapText="1"/>
    </xf>
    <xf numFmtId="164" fontId="0" fillId="10" borderId="22" xfId="0" applyNumberFormat="1" applyFill="1" applyBorder="1" applyAlignment="1">
      <alignment horizontal="left"/>
    </xf>
    <xf numFmtId="164" fontId="0" fillId="10" borderId="27" xfId="0" applyNumberFormat="1" applyFill="1" applyBorder="1" applyAlignment="1">
      <alignment horizontal="left"/>
    </xf>
    <xf numFmtId="3" fontId="0" fillId="10" borderId="23" xfId="0" applyNumberFormat="1" applyFill="1" applyBorder="1"/>
    <xf numFmtId="0" fontId="0" fillId="10" borderId="18" xfId="0" applyFill="1" applyBorder="1" applyAlignment="1">
      <alignment vertical="center" wrapText="1"/>
    </xf>
    <xf numFmtId="0" fontId="0" fillId="10" borderId="9" xfId="0" applyFill="1" applyBorder="1" applyAlignment="1">
      <alignment wrapText="1"/>
    </xf>
    <xf numFmtId="0" fontId="7" fillId="10" borderId="10" xfId="1" applyFill="1" applyBorder="1" applyAlignment="1">
      <alignment wrapText="1"/>
    </xf>
    <xf numFmtId="0" fontId="4" fillId="11"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13" fillId="9" borderId="25" xfId="0" applyFont="1" applyFill="1" applyBorder="1" applyAlignment="1">
      <alignment vertical="center"/>
    </xf>
    <xf numFmtId="0" fontId="0" fillId="10" borderId="27" xfId="0" applyFill="1" applyBorder="1" applyAlignment="1">
      <alignment horizontal="center"/>
    </xf>
    <xf numFmtId="3" fontId="0" fillId="10" borderId="28" xfId="0" applyNumberFormat="1" applyFill="1" applyBorder="1"/>
    <xf numFmtId="0" fontId="15" fillId="9" borderId="7" xfId="0" applyFont="1" applyFill="1" applyBorder="1" applyAlignment="1">
      <alignment horizontal="center" vertical="center" wrapText="1"/>
    </xf>
    <xf numFmtId="3" fontId="0" fillId="0" borderId="1" xfId="0" applyNumberFormat="1" applyBorder="1" applyAlignment="1">
      <alignment horizontal="center" vertical="center"/>
    </xf>
    <xf numFmtId="166" fontId="0" fillId="0" borderId="1"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 xfId="0" quotePrefix="1" applyNumberFormat="1" applyBorder="1" applyAlignment="1">
      <alignment horizontal="center" vertical="center"/>
    </xf>
    <xf numFmtId="166" fontId="0" fillId="0" borderId="26" xfId="0" applyNumberFormat="1" applyBorder="1" applyAlignment="1">
      <alignment horizontal="center" vertical="center"/>
    </xf>
    <xf numFmtId="0" fontId="1" fillId="10" borderId="0" xfId="0" applyFont="1" applyFill="1"/>
    <xf numFmtId="0" fontId="0" fillId="0" borderId="1" xfId="0" applyBorder="1" applyAlignment="1">
      <alignment vertical="top" wrapText="1"/>
    </xf>
    <xf numFmtId="0" fontId="0" fillId="0" borderId="1" xfId="0" applyBorder="1" applyAlignment="1">
      <alignment horizontal="left" vertical="top" wrapText="1"/>
    </xf>
    <xf numFmtId="0" fontId="0" fillId="10" borderId="9" xfId="0" applyFill="1" applyBorder="1" applyAlignment="1">
      <alignment horizontal="left" vertical="top" wrapText="1"/>
    </xf>
    <xf numFmtId="0" fontId="0" fillId="10" borderId="18" xfId="0" applyFill="1" applyBorder="1" applyAlignment="1">
      <alignment horizontal="left" vertical="top" wrapText="1"/>
    </xf>
    <xf numFmtId="0" fontId="0" fillId="0" borderId="9" xfId="0" applyBorder="1" applyAlignment="1">
      <alignment horizontal="left" vertical="top" wrapText="1"/>
    </xf>
    <xf numFmtId="0" fontId="0" fillId="0" borderId="17" xfId="0" applyBorder="1" applyAlignment="1">
      <alignment vertical="top" wrapText="1"/>
    </xf>
    <xf numFmtId="0" fontId="0" fillId="0" borderId="1" xfId="0" applyBorder="1" applyAlignment="1">
      <alignment vertical="top"/>
    </xf>
    <xf numFmtId="0" fontId="0" fillId="0" borderId="9" xfId="0" applyBorder="1" applyAlignment="1">
      <alignment vertical="top" wrapText="1"/>
    </xf>
    <xf numFmtId="0" fontId="0" fillId="10" borderId="2" xfId="0" applyFill="1" applyBorder="1" applyAlignment="1">
      <alignment vertical="top" wrapText="1"/>
    </xf>
    <xf numFmtId="0" fontId="0" fillId="10" borderId="9" xfId="0" applyFill="1" applyBorder="1" applyAlignment="1">
      <alignment vertical="top" wrapText="1"/>
    </xf>
    <xf numFmtId="0" fontId="0" fillId="10" borderId="4" xfId="0" applyFill="1" applyBorder="1" applyAlignment="1">
      <alignment vertical="top" wrapText="1"/>
    </xf>
    <xf numFmtId="0" fontId="7" fillId="10" borderId="18" xfId="1" applyFill="1" applyBorder="1" applyAlignment="1">
      <alignment vertical="top"/>
    </xf>
    <xf numFmtId="165" fontId="0" fillId="0" borderId="1" xfId="0" applyNumberFormat="1" applyBorder="1" applyAlignment="1">
      <alignment horizontal="center" vertical="center"/>
    </xf>
    <xf numFmtId="3" fontId="0" fillId="0" borderId="7" xfId="0" applyNumberFormat="1" applyBorder="1" applyAlignment="1">
      <alignment horizontal="center" vertical="center"/>
    </xf>
    <xf numFmtId="0" fontId="0" fillId="0" borderId="10" xfId="0" applyBorder="1" applyAlignment="1">
      <alignment horizontal="left" vertical="top" wrapText="1"/>
    </xf>
    <xf numFmtId="0" fontId="0" fillId="10" borderId="2" xfId="0" applyFill="1" applyBorder="1" applyAlignment="1">
      <alignment horizontal="left" vertical="top" wrapText="1"/>
    </xf>
    <xf numFmtId="0" fontId="0" fillId="10" borderId="5" xfId="0" applyFill="1" applyBorder="1" applyAlignment="1">
      <alignment horizontal="left" vertical="top" wrapText="1"/>
    </xf>
    <xf numFmtId="0" fontId="16" fillId="10" borderId="22" xfId="0" applyFont="1" applyFill="1" applyBorder="1" applyAlignment="1">
      <alignment vertical="center"/>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top"/>
    </xf>
    <xf numFmtId="0" fontId="0" fillId="0" borderId="9" xfId="0" applyBorder="1" applyAlignment="1">
      <alignment horizontal="left" vertical="top"/>
    </xf>
    <xf numFmtId="0" fontId="0" fillId="0" borderId="10" xfId="0" applyBorder="1" applyAlignment="1">
      <alignment vertical="top" wrapText="1"/>
    </xf>
    <xf numFmtId="0" fontId="1" fillId="10" borderId="0" xfId="0" applyFont="1" applyFill="1" applyAlignment="1">
      <alignment vertical="center"/>
    </xf>
    <xf numFmtId="3" fontId="0" fillId="10" borderId="0" xfId="0" applyNumberFormat="1" applyFill="1" applyAlignment="1">
      <alignment vertical="center"/>
    </xf>
    <xf numFmtId="0" fontId="0" fillId="10" borderId="0" xfId="0" applyFill="1" applyAlignment="1">
      <alignment horizontal="center" vertical="center"/>
    </xf>
    <xf numFmtId="0" fontId="5" fillId="10" borderId="0" xfId="0" applyFont="1" applyFill="1" applyAlignment="1">
      <alignment horizontal="center" vertical="center"/>
    </xf>
    <xf numFmtId="165" fontId="0" fillId="10" borderId="0" xfId="0" applyNumberFormat="1" applyFill="1" applyAlignment="1">
      <alignment vertical="center"/>
    </xf>
    <xf numFmtId="0" fontId="1" fillId="10" borderId="0" xfId="0" applyFont="1" applyFill="1" applyAlignment="1">
      <alignment horizontal="left" vertical="center" wrapText="1"/>
    </xf>
    <xf numFmtId="3" fontId="1" fillId="10" borderId="0" xfId="0" applyNumberFormat="1" applyFont="1" applyFill="1" applyAlignment="1">
      <alignment horizontal="left" vertical="center" wrapText="1"/>
    </xf>
    <xf numFmtId="0" fontId="0" fillId="10" borderId="0" xfId="0" applyFill="1" applyAlignment="1">
      <alignment vertical="center" wrapText="1"/>
    </xf>
    <xf numFmtId="0" fontId="1" fillId="10" borderId="27" xfId="0" applyFont="1" applyFill="1" applyBorder="1"/>
    <xf numFmtId="3" fontId="0" fillId="0" borderId="7" xfId="0" applyNumberFormat="1" applyBorder="1" applyAlignment="1">
      <alignment horizontal="center" vertical="top"/>
    </xf>
    <xf numFmtId="3" fontId="1" fillId="0" borderId="13" xfId="0" applyNumberFormat="1" applyFont="1" applyBorder="1" applyAlignment="1">
      <alignment horizontal="center" vertical="top"/>
    </xf>
    <xf numFmtId="3" fontId="1" fillId="0" borderId="14" xfId="0" applyNumberFormat="1" applyFont="1" applyBorder="1" applyAlignment="1">
      <alignment horizontal="center" vertical="top"/>
    </xf>
    <xf numFmtId="3" fontId="1" fillId="0" borderId="15" xfId="0" applyNumberFormat="1" applyFont="1" applyBorder="1" applyAlignment="1">
      <alignment horizontal="center" vertical="top"/>
    </xf>
    <xf numFmtId="3" fontId="1" fillId="0" borderId="16" xfId="0" applyNumberFormat="1" applyFont="1" applyBorder="1" applyAlignment="1">
      <alignment horizontal="center" vertical="top"/>
    </xf>
    <xf numFmtId="0" fontId="1" fillId="0" borderId="22" xfId="0" applyFont="1" applyBorder="1"/>
    <xf numFmtId="166" fontId="0" fillId="0" borderId="1" xfId="0" applyNumberFormat="1" applyBorder="1" applyAlignment="1">
      <alignment horizontal="left"/>
    </xf>
    <xf numFmtId="0" fontId="0" fillId="10" borderId="1" xfId="0" applyFill="1" applyBorder="1" applyAlignment="1">
      <alignment vertical="center" wrapText="1"/>
    </xf>
    <xf numFmtId="0" fontId="0" fillId="10" borderId="18" xfId="0" applyFill="1" applyBorder="1" applyAlignment="1">
      <alignment wrapText="1"/>
    </xf>
    <xf numFmtId="3" fontId="0" fillId="0" borderId="14" xfId="0" applyNumberFormat="1" applyBorder="1" applyAlignment="1">
      <alignment horizontal="center" vertical="top"/>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3" fontId="0" fillId="0" borderId="1" xfId="0" applyNumberFormat="1" applyBorder="1" applyAlignment="1">
      <alignment horizontal="center"/>
    </xf>
    <xf numFmtId="3" fontId="1" fillId="0" borderId="15" xfId="0" applyNumberFormat="1" applyFont="1" applyBorder="1" applyAlignment="1">
      <alignment horizontal="center" vertical="center"/>
    </xf>
    <xf numFmtId="3" fontId="1" fillId="0" borderId="16" xfId="0" applyNumberFormat="1" applyFont="1" applyBorder="1" applyAlignment="1">
      <alignment horizontal="center" vertical="center"/>
    </xf>
    <xf numFmtId="0" fontId="0" fillId="10" borderId="5" xfId="0" applyFill="1" applyBorder="1" applyAlignment="1">
      <alignment vertical="top" wrapText="1"/>
    </xf>
    <xf numFmtId="0" fontId="0" fillId="10" borderId="4" xfId="0" applyFill="1" applyBorder="1" applyAlignment="1">
      <alignment vertical="top"/>
    </xf>
    <xf numFmtId="0" fontId="0" fillId="10" borderId="5" xfId="0" applyFill="1" applyBorder="1" applyAlignment="1">
      <alignment vertical="top"/>
    </xf>
    <xf numFmtId="0" fontId="17" fillId="0" borderId="1" xfId="0" applyFont="1" applyBorder="1" applyAlignment="1">
      <alignment wrapText="1"/>
    </xf>
    <xf numFmtId="0" fontId="17" fillId="10" borderId="22" xfId="0" applyFont="1" applyFill="1" applyBorder="1"/>
    <xf numFmtId="0" fontId="7" fillId="0" borderId="22" xfId="1" applyFill="1" applyBorder="1"/>
    <xf numFmtId="0" fontId="0" fillId="0" borderId="0" xfId="0" applyFill="1"/>
    <xf numFmtId="0" fontId="3" fillId="10" borderId="22" xfId="0" applyFont="1" applyFill="1" applyBorder="1"/>
    <xf numFmtId="0" fontId="7" fillId="0" borderId="10" xfId="1" applyFill="1" applyBorder="1" applyAlignment="1">
      <alignment wrapText="1"/>
    </xf>
    <xf numFmtId="0" fontId="1" fillId="0" borderId="30" xfId="0" applyFont="1" applyBorder="1" applyAlignment="1">
      <alignment vertical="center" wrapText="1"/>
    </xf>
    <xf numFmtId="0" fontId="0" fillId="0" borderId="30" xfId="0" applyBorder="1" applyAlignment="1"/>
    <xf numFmtId="0" fontId="0" fillId="10" borderId="22" xfId="0" applyFill="1" applyBorder="1" applyAlignment="1">
      <alignment wrapText="1"/>
    </xf>
    <xf numFmtId="0" fontId="0" fillId="0" borderId="0" xfId="0" applyAlignment="1"/>
    <xf numFmtId="0" fontId="0" fillId="0" borderId="23" xfId="0" applyBorder="1" applyAlignment="1"/>
  </cellXfs>
  <cellStyles count="5">
    <cellStyle name="Hyperlink" xfId="4" xr:uid="{00000000-000B-0000-0000-000008000000}"/>
    <cellStyle name="Lien hypertexte" xfId="1" builtinId="8"/>
    <cellStyle name="Normal" xfId="0" builtinId="0"/>
    <cellStyle name="Normal 10" xfId="3" xr:uid="{B95BE9B0-85C3-45F6-B80C-09504A4D79D6}"/>
    <cellStyle name="Pourcentage" xfId="2" builtinId="5"/>
  </cellStyles>
  <dxfs count="0"/>
  <tableStyles count="0" defaultTableStyle="TableStyleMedium2" defaultPivotStyle="PivotStyleLight16"/>
  <colors>
    <mruColors>
      <color rgb="FFFF9999"/>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vironnement.gouv.qc.ca/changements/carbone/methode-comptabilisation-echanges-ges.pdf." TargetMode="External"/><Relationship Id="rId1" Type="http://schemas.openxmlformats.org/officeDocument/2006/relationships/hyperlink" Target="https://ww2.arb.ca.gov/sites/default/files/cap-and-trade/linkage/2017_linkage_agreement_ca-qc-on_francais.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2.arb.ca.gov/mrr-data." TargetMode="External"/><Relationship Id="rId13" Type="http://schemas.openxmlformats.org/officeDocument/2006/relationships/hyperlink" Target="https://www.environnement.gouv.qc.ca/changements/carbone/ventes-encheres/liste-etablissements-visesRSPEDE.xlsx." TargetMode="External"/><Relationship Id="rId3" Type="http://schemas.openxmlformats.org/officeDocument/2006/relationships/hyperlink" Target="https://www.environnement.gouv.qc.ca/changements/carbone/ventes-encheres/allocation-gratuite/Qte-unites-versees.pdf." TargetMode="External"/><Relationship Id="rId7" Type="http://schemas.openxmlformats.org/officeDocument/2006/relationships/hyperlink" Target="https://www.environnement.gouv.qc.ca/changements/carbone/documentation.htm" TargetMode="External"/><Relationship Id="rId12" Type="http://schemas.openxmlformats.org/officeDocument/2006/relationships/hyperlink" Target="https://ww2.arb.ca.gov/mrr-data." TargetMode="External"/><Relationship Id="rId2" Type="http://schemas.openxmlformats.org/officeDocument/2006/relationships/hyperlink" Target="https://ww2.arb.ca.gov/our-work/programs/cap-and-trade-program/auction-information/auction-notices-and-reports." TargetMode="External"/><Relationship Id="rId1" Type="http://schemas.openxmlformats.org/officeDocument/2006/relationships/hyperlink" Target="https://ww2.arb.ca.gov/our-work/programs/cap-and-trade-program/cap-and-trade-program-data." TargetMode="External"/><Relationship Id="rId6" Type="http://schemas.openxmlformats.org/officeDocument/2006/relationships/hyperlink" Target="https://ww2.arb.ca.gov/our-work/programs/cap-and-trade-program/cap-and-trade-program-data." TargetMode="External"/><Relationship Id="rId11" Type="http://schemas.openxmlformats.org/officeDocument/2006/relationships/hyperlink" Target="https://www.environnement.gouv.qc.ca/changements/carbone/documentation.htm" TargetMode="External"/><Relationship Id="rId5" Type="http://schemas.openxmlformats.org/officeDocument/2006/relationships/hyperlink" Target="https://www.environnement.gouv.qc.ca/changements/carbone/ventes-encheres/avis-resultats.htm." TargetMode="External"/><Relationship Id="rId10" Type="http://schemas.openxmlformats.org/officeDocument/2006/relationships/hyperlink" Target="https://ww2.arb.ca.gov/our-work/programs/cap-and-trade-program/cap-and-trade-program-data." TargetMode="External"/><Relationship Id="rId4" Type="http://schemas.openxmlformats.org/officeDocument/2006/relationships/hyperlink" Target="https://ww2.arb.ca.gov/our-work/programs/cap-and-trade-program/auction-information/auction-notices-and-reports." TargetMode="External"/><Relationship Id="rId9" Type="http://schemas.openxmlformats.org/officeDocument/2006/relationships/hyperlink" Target="https://www.environnement.gouv.qc.ca/changements/carbone/ventes-encheres/liste-etablissements-visesRSPEDE.xlsx."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nvironnement.gouv.qc.ca/changements/carbone/ventes-encheres/liste-etablissements-visesRSPEDE.xlsx" TargetMode="External"/><Relationship Id="rId3" Type="http://schemas.openxmlformats.org/officeDocument/2006/relationships/hyperlink" Target="https://ww2.arb.ca.gov/our-work/programs/cap-and-trade-program/auction-information/auction-notices-and-reports" TargetMode="External"/><Relationship Id="rId7" Type="http://schemas.openxmlformats.org/officeDocument/2006/relationships/hyperlink" Target="https://ww2.arb.ca.gov/mrr-data" TargetMode="External"/><Relationship Id="rId2" Type="http://schemas.openxmlformats.org/officeDocument/2006/relationships/hyperlink" Target="https://www.environnement.gouv.qc.ca/changements/carbone/ventes-encheres/allocation-gratuite/Qte-unites-versees.pdf" TargetMode="External"/><Relationship Id="rId1" Type="http://schemas.openxmlformats.org/officeDocument/2006/relationships/hyperlink" Target="https://ww2.arb.ca.gov/our-work/programs/cap-and-trade-program/cap-and-trade-program-data" TargetMode="External"/><Relationship Id="rId6" Type="http://schemas.openxmlformats.org/officeDocument/2006/relationships/hyperlink" Target="https://www.environnement.gouv.qc.ca/changements/carbone/documentation.htm" TargetMode="External"/><Relationship Id="rId5" Type="http://schemas.openxmlformats.org/officeDocument/2006/relationships/hyperlink" Target="https://ww2.arb.ca.gov/our-work/programs/cap-and-trade-program/cap-and-trade-program-data" TargetMode="External"/><Relationship Id="rId10" Type="http://schemas.openxmlformats.org/officeDocument/2006/relationships/printerSettings" Target="../printerSettings/printerSettings3.bin"/><Relationship Id="rId4" Type="http://schemas.openxmlformats.org/officeDocument/2006/relationships/hyperlink" Target="https://www.environnement.gouv.qc.ca/changements/carbone/ventes-encheres/avis-resultats.htm" TargetMode="External"/><Relationship Id="rId9" Type="http://schemas.openxmlformats.org/officeDocument/2006/relationships/hyperlink" Target="https://www.environnement.gouv.qc.ca/changements/carbone/methode-comptabilisation-echanges-ges.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2.arb.ca.gov/mrr-data" TargetMode="External"/><Relationship Id="rId2" Type="http://schemas.openxmlformats.org/officeDocument/2006/relationships/hyperlink" Target="https://www.environnement.gouv.qc.ca/changements/carbone/documentation.htm" TargetMode="External"/><Relationship Id="rId1" Type="http://schemas.openxmlformats.org/officeDocument/2006/relationships/hyperlink" Target="https://ww2.arb.ca.gov/our-work/programs/cap-and-trade-program/cap-and-trade-program-data" TargetMode="External"/><Relationship Id="rId6" Type="http://schemas.openxmlformats.org/officeDocument/2006/relationships/printerSettings" Target="../printerSettings/printerSettings4.bin"/><Relationship Id="rId5" Type="http://schemas.openxmlformats.org/officeDocument/2006/relationships/hyperlink" Target="https://www.environnement.gouv.qc.ca/changements/carbone/methode-comptabilisation-echanges-ges.pdf." TargetMode="External"/><Relationship Id="rId4" Type="http://schemas.openxmlformats.org/officeDocument/2006/relationships/hyperlink" Target="https://www.environnement.gouv.qc.ca/changements/carbone/ventes-encheres/liste-etablissements-visesRSPEDE.xls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436A1-3B1F-4474-9068-4B40C1BD8C9B}">
  <dimension ref="A2:A8"/>
  <sheetViews>
    <sheetView tabSelected="1" workbookViewId="0">
      <selection activeCell="A8" sqref="A8"/>
    </sheetView>
  </sheetViews>
  <sheetFormatPr baseColWidth="10" defaultColWidth="9.109375" defaultRowHeight="14.4" x14ac:dyDescent="0.3"/>
  <cols>
    <col min="1" max="1" width="148.109375" customWidth="1"/>
  </cols>
  <sheetData>
    <row r="2" spans="1:1" ht="20.100000000000001" customHeight="1" x14ac:dyDescent="0.3">
      <c r="A2" s="96" t="s">
        <v>149</v>
      </c>
    </row>
    <row r="3" spans="1:1" ht="18" x14ac:dyDescent="0.3">
      <c r="A3" s="91" t="s">
        <v>150</v>
      </c>
    </row>
    <row r="4" spans="1:1" ht="62.25" customHeight="1" x14ac:dyDescent="0.3">
      <c r="A4" s="89" t="s">
        <v>151</v>
      </c>
    </row>
    <row r="5" spans="1:1" ht="16.5" customHeight="1" x14ac:dyDescent="0.3">
      <c r="A5" s="90" t="s">
        <v>156</v>
      </c>
    </row>
    <row r="6" spans="1:1" ht="87.75" customHeight="1" x14ac:dyDescent="0.3">
      <c r="A6" s="84" t="s">
        <v>152</v>
      </c>
    </row>
    <row r="7" spans="1:1" ht="18" customHeight="1" x14ac:dyDescent="0.3">
      <c r="A7" s="157" t="s">
        <v>157</v>
      </c>
    </row>
    <row r="8" spans="1:1" ht="81.599999999999994" customHeight="1" x14ac:dyDescent="0.3">
      <c r="A8" s="152" t="s">
        <v>153</v>
      </c>
    </row>
  </sheetData>
  <hyperlinks>
    <hyperlink ref="A5" r:id="rId1" xr:uid="{0242F80D-3724-429C-84F3-D713B5123258}"/>
    <hyperlink ref="A7" r:id="rId2" xr:uid="{2046D171-E714-4D8D-8689-6A7631F7739B}"/>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0A6FA-56AA-4551-BC05-E035D1931BEB}">
  <dimension ref="A1:B147"/>
  <sheetViews>
    <sheetView topLeftCell="A142" zoomScaleNormal="100" workbookViewId="0">
      <selection activeCell="A145" sqref="A145"/>
    </sheetView>
  </sheetViews>
  <sheetFormatPr baseColWidth="10" defaultColWidth="9.109375" defaultRowHeight="14.4" x14ac:dyDescent="0.3"/>
  <cols>
    <col min="1" max="1" width="20.109375" customWidth="1"/>
    <col min="2" max="2" width="139.5546875" customWidth="1"/>
  </cols>
  <sheetData>
    <row r="1" spans="1:2" ht="20.100000000000001" customHeight="1" x14ac:dyDescent="0.3">
      <c r="A1" s="36" t="s">
        <v>0</v>
      </c>
      <c r="B1" s="20"/>
    </row>
    <row r="3" spans="1:2" x14ac:dyDescent="0.3">
      <c r="A3" s="32" t="s">
        <v>1</v>
      </c>
    </row>
    <row r="4" spans="1:2" x14ac:dyDescent="0.3">
      <c r="A4" s="30" t="s">
        <v>2</v>
      </c>
      <c r="B4" s="30" t="s">
        <v>3</v>
      </c>
    </row>
    <row r="5" spans="1:2" x14ac:dyDescent="0.3">
      <c r="A5" s="22" t="s">
        <v>4</v>
      </c>
      <c r="B5" s="5" t="s">
        <v>5</v>
      </c>
    </row>
    <row r="6" spans="1:2" ht="57.6" x14ac:dyDescent="0.3">
      <c r="A6" s="105" t="s">
        <v>6</v>
      </c>
      <c r="B6" s="27" t="s">
        <v>154</v>
      </c>
    </row>
    <row r="7" spans="1:2" x14ac:dyDescent="0.3">
      <c r="A7" s="106"/>
      <c r="B7" s="28" t="s">
        <v>155</v>
      </c>
    </row>
    <row r="8" spans="1:2" ht="172.8" x14ac:dyDescent="0.3">
      <c r="A8" s="105" t="s">
        <v>8</v>
      </c>
      <c r="B8" s="27" t="s">
        <v>159</v>
      </c>
    </row>
    <row r="9" spans="1:2" x14ac:dyDescent="0.3">
      <c r="A9" s="25"/>
      <c r="B9" s="31" t="s">
        <v>158</v>
      </c>
    </row>
    <row r="10" spans="1:2" ht="43.2" x14ac:dyDescent="0.3">
      <c r="A10" s="23" t="s">
        <v>10</v>
      </c>
      <c r="B10" s="29" t="s">
        <v>11</v>
      </c>
    </row>
    <row r="11" spans="1:2" ht="58.2" customHeight="1" x14ac:dyDescent="0.3">
      <c r="A11" s="104" t="s">
        <v>12</v>
      </c>
      <c r="B11" s="26" t="s">
        <v>160</v>
      </c>
    </row>
    <row r="13" spans="1:2" x14ac:dyDescent="0.3">
      <c r="A13" s="32" t="s">
        <v>13</v>
      </c>
    </row>
    <row r="14" spans="1:2" x14ac:dyDescent="0.3">
      <c r="A14" s="30" t="s">
        <v>2</v>
      </c>
      <c r="B14" s="30" t="s">
        <v>3</v>
      </c>
    </row>
    <row r="15" spans="1:2" ht="51.6" customHeight="1" x14ac:dyDescent="0.3">
      <c r="A15" s="107" t="s">
        <v>4</v>
      </c>
      <c r="B15" s="29" t="s">
        <v>161</v>
      </c>
    </row>
    <row r="16" spans="1:2" ht="43.2" x14ac:dyDescent="0.3">
      <c r="A16" s="105" t="s">
        <v>14</v>
      </c>
      <c r="B16" s="34" t="s">
        <v>162</v>
      </c>
    </row>
    <row r="17" spans="1:2" x14ac:dyDescent="0.3">
      <c r="A17" s="24"/>
      <c r="B17" s="35" t="s">
        <v>163</v>
      </c>
    </row>
    <row r="18" spans="1:2" ht="28.8" x14ac:dyDescent="0.3">
      <c r="A18" s="104" t="s">
        <v>16</v>
      </c>
      <c r="B18" s="108" t="s">
        <v>17</v>
      </c>
    </row>
    <row r="19" spans="1:2" ht="61.8" customHeight="1" x14ac:dyDescent="0.3">
      <c r="A19" s="21" t="s">
        <v>18</v>
      </c>
      <c r="B19" s="103" t="s">
        <v>164</v>
      </c>
    </row>
    <row r="20" spans="1:2" ht="28.8" x14ac:dyDescent="0.3">
      <c r="A20" s="104" t="s">
        <v>19</v>
      </c>
      <c r="B20" s="29" t="s">
        <v>165</v>
      </c>
    </row>
    <row r="21" spans="1:2" ht="57.6" x14ac:dyDescent="0.3">
      <c r="A21" s="104" t="s">
        <v>20</v>
      </c>
      <c r="B21" s="29" t="s">
        <v>166</v>
      </c>
    </row>
    <row r="23" spans="1:2" x14ac:dyDescent="0.3">
      <c r="A23" s="158" t="s">
        <v>21</v>
      </c>
      <c r="B23" s="159"/>
    </row>
    <row r="24" spans="1:2" x14ac:dyDescent="0.3">
      <c r="A24" s="30" t="s">
        <v>2</v>
      </c>
      <c r="B24" s="30" t="s">
        <v>3</v>
      </c>
    </row>
    <row r="25" spans="1:2" x14ac:dyDescent="0.3">
      <c r="A25" s="103" t="s">
        <v>22</v>
      </c>
      <c r="B25" s="109" t="s">
        <v>23</v>
      </c>
    </row>
    <row r="26" spans="1:2" ht="28.8" x14ac:dyDescent="0.3">
      <c r="A26" s="103" t="s">
        <v>24</v>
      </c>
      <c r="B26" s="104" t="s">
        <v>167</v>
      </c>
    </row>
    <row r="27" spans="1:2" x14ac:dyDescent="0.3">
      <c r="A27" s="110" t="s">
        <v>4</v>
      </c>
      <c r="B27" s="109" t="s">
        <v>25</v>
      </c>
    </row>
    <row r="28" spans="1:2" ht="28.8" x14ac:dyDescent="0.3">
      <c r="A28" s="111" t="s">
        <v>26</v>
      </c>
      <c r="B28" s="112" t="s">
        <v>168</v>
      </c>
    </row>
    <row r="29" spans="1:2" x14ac:dyDescent="0.3">
      <c r="A29" s="113"/>
      <c r="B29" s="114" t="s">
        <v>158</v>
      </c>
    </row>
    <row r="30" spans="1:2" ht="28.8" x14ac:dyDescent="0.3">
      <c r="A30" s="111" t="s">
        <v>27</v>
      </c>
      <c r="B30" s="112" t="s">
        <v>169</v>
      </c>
    </row>
    <row r="31" spans="1:2" x14ac:dyDescent="0.3">
      <c r="A31" s="75"/>
      <c r="B31" s="28" t="s">
        <v>170</v>
      </c>
    </row>
    <row r="33" spans="1:2" x14ac:dyDescent="0.3">
      <c r="A33" s="32" t="s">
        <v>29</v>
      </c>
    </row>
    <row r="34" spans="1:2" x14ac:dyDescent="0.3">
      <c r="A34" s="30" t="s">
        <v>2</v>
      </c>
      <c r="B34" s="30" t="s">
        <v>3</v>
      </c>
    </row>
    <row r="35" spans="1:2" x14ac:dyDescent="0.3">
      <c r="A35" s="103" t="s">
        <v>30</v>
      </c>
      <c r="B35" s="109" t="s">
        <v>31</v>
      </c>
    </row>
    <row r="36" spans="1:2" ht="28.8" x14ac:dyDescent="0.3">
      <c r="A36" s="103" t="s">
        <v>32</v>
      </c>
      <c r="B36" s="103" t="s">
        <v>33</v>
      </c>
    </row>
    <row r="37" spans="1:2" x14ac:dyDescent="0.3">
      <c r="A37" s="103" t="s">
        <v>4</v>
      </c>
      <c r="B37" s="109" t="s">
        <v>34</v>
      </c>
    </row>
    <row r="38" spans="1:2" ht="57.6" x14ac:dyDescent="0.3">
      <c r="A38" s="103" t="s">
        <v>35</v>
      </c>
      <c r="B38" s="103" t="s">
        <v>171</v>
      </c>
    </row>
    <row r="39" spans="1:2" ht="57.6" x14ac:dyDescent="0.3">
      <c r="A39" s="103" t="s">
        <v>36</v>
      </c>
      <c r="B39" s="103" t="s">
        <v>172</v>
      </c>
    </row>
    <row r="40" spans="1:2" ht="28.8" x14ac:dyDescent="0.3">
      <c r="A40" s="103" t="s">
        <v>37</v>
      </c>
      <c r="B40" s="29" t="s">
        <v>173</v>
      </c>
    </row>
    <row r="41" spans="1:2" ht="28.8" x14ac:dyDescent="0.3">
      <c r="A41" s="110" t="s">
        <v>38</v>
      </c>
      <c r="B41" s="29" t="s">
        <v>174</v>
      </c>
    </row>
    <row r="42" spans="1:2" ht="102" customHeight="1" x14ac:dyDescent="0.3">
      <c r="A42" s="111" t="s">
        <v>39</v>
      </c>
      <c r="B42" s="27" t="s">
        <v>175</v>
      </c>
    </row>
    <row r="43" spans="1:2" x14ac:dyDescent="0.3">
      <c r="A43" s="75"/>
      <c r="B43" s="28" t="s">
        <v>155</v>
      </c>
    </row>
    <row r="44" spans="1:2" ht="43.2" x14ac:dyDescent="0.3">
      <c r="A44" s="117" t="s">
        <v>40</v>
      </c>
      <c r="B44" s="26" t="s">
        <v>178</v>
      </c>
    </row>
    <row r="45" spans="1:2" ht="43.2" x14ac:dyDescent="0.3">
      <c r="A45" s="107" t="s">
        <v>179</v>
      </c>
      <c r="B45" s="72" t="s">
        <v>180</v>
      </c>
    </row>
    <row r="46" spans="1:2" ht="43.2" x14ac:dyDescent="0.3">
      <c r="A46" s="118" t="s">
        <v>41</v>
      </c>
      <c r="B46" s="27" t="s">
        <v>42</v>
      </c>
    </row>
    <row r="47" spans="1:2" x14ac:dyDescent="0.3">
      <c r="A47" s="119"/>
      <c r="B47" s="28" t="s">
        <v>181</v>
      </c>
    </row>
    <row r="48" spans="1:2" ht="43.2" x14ac:dyDescent="0.3">
      <c r="A48" s="117" t="s">
        <v>182</v>
      </c>
      <c r="B48" s="26" t="s">
        <v>176</v>
      </c>
    </row>
    <row r="49" spans="1:2" ht="43.2" x14ac:dyDescent="0.3">
      <c r="A49" s="104" t="s">
        <v>183</v>
      </c>
      <c r="B49" s="29" t="s">
        <v>177</v>
      </c>
    </row>
    <row r="51" spans="1:2" x14ac:dyDescent="0.3">
      <c r="A51" s="32" t="s">
        <v>44</v>
      </c>
    </row>
    <row r="52" spans="1:2" x14ac:dyDescent="0.3">
      <c r="A52" s="30" t="s">
        <v>2</v>
      </c>
      <c r="B52" s="30" t="s">
        <v>3</v>
      </c>
    </row>
    <row r="53" spans="1:2" x14ac:dyDescent="0.3">
      <c r="A53" s="103" t="s">
        <v>30</v>
      </c>
      <c r="B53" s="109" t="s">
        <v>31</v>
      </c>
    </row>
    <row r="54" spans="1:2" ht="43.2" x14ac:dyDescent="0.3">
      <c r="A54" s="103" t="s">
        <v>45</v>
      </c>
      <c r="B54" s="103" t="s">
        <v>184</v>
      </c>
    </row>
    <row r="55" spans="1:2" ht="43.2" x14ac:dyDescent="0.3">
      <c r="A55" s="124" t="s">
        <v>40</v>
      </c>
      <c r="B55" s="103" t="s">
        <v>188</v>
      </c>
    </row>
    <row r="56" spans="1:2" ht="43.2" x14ac:dyDescent="0.3">
      <c r="A56" s="110" t="s">
        <v>179</v>
      </c>
      <c r="B56" s="103" t="s">
        <v>187</v>
      </c>
    </row>
    <row r="57" spans="1:2" ht="43.2" x14ac:dyDescent="0.3">
      <c r="A57" s="103" t="s">
        <v>46</v>
      </c>
      <c r="B57" s="103" t="s">
        <v>185</v>
      </c>
    </row>
    <row r="58" spans="1:2" ht="43.2" x14ac:dyDescent="0.3">
      <c r="A58" s="124" t="s">
        <v>182</v>
      </c>
      <c r="B58" s="103" t="s">
        <v>186</v>
      </c>
    </row>
    <row r="59" spans="1:2" ht="43.2" x14ac:dyDescent="0.3">
      <c r="A59" s="103" t="s">
        <v>183</v>
      </c>
      <c r="B59" s="103" t="s">
        <v>189</v>
      </c>
    </row>
    <row r="61" spans="1:2" x14ac:dyDescent="0.3">
      <c r="A61" s="32" t="s">
        <v>47</v>
      </c>
    </row>
    <row r="62" spans="1:2" x14ac:dyDescent="0.3">
      <c r="A62" s="30" t="s">
        <v>2</v>
      </c>
      <c r="B62" s="30" t="s">
        <v>3</v>
      </c>
    </row>
    <row r="63" spans="1:2" x14ac:dyDescent="0.3">
      <c r="A63" s="72" t="s">
        <v>48</v>
      </c>
      <c r="B63" s="76" t="s">
        <v>190</v>
      </c>
    </row>
    <row r="64" spans="1:2" ht="28.8" x14ac:dyDescent="0.3">
      <c r="A64" s="73" t="s">
        <v>49</v>
      </c>
      <c r="B64" s="27" t="s">
        <v>50</v>
      </c>
    </row>
    <row r="65" spans="1:2" x14ac:dyDescent="0.3">
      <c r="A65" s="74"/>
      <c r="B65" s="77" t="s">
        <v>191</v>
      </c>
    </row>
    <row r="66" spans="1:2" ht="28.8" x14ac:dyDescent="0.3">
      <c r="A66" s="73" t="s">
        <v>52</v>
      </c>
      <c r="B66" s="27" t="s">
        <v>53</v>
      </c>
    </row>
    <row r="67" spans="1:2" x14ac:dyDescent="0.3">
      <c r="A67" s="75"/>
      <c r="B67" s="28" t="s">
        <v>192</v>
      </c>
    </row>
    <row r="69" spans="1:2" x14ac:dyDescent="0.3">
      <c r="A69" s="32" t="s">
        <v>282</v>
      </c>
    </row>
    <row r="70" spans="1:2" x14ac:dyDescent="0.3">
      <c r="A70" s="30" t="s">
        <v>2</v>
      </c>
      <c r="B70" s="30" t="s">
        <v>3</v>
      </c>
    </row>
    <row r="71" spans="1:2" x14ac:dyDescent="0.3">
      <c r="A71" s="107" t="s">
        <v>48</v>
      </c>
      <c r="B71" s="123" t="s">
        <v>190</v>
      </c>
    </row>
    <row r="72" spans="1:2" ht="72" x14ac:dyDescent="0.3">
      <c r="A72" s="104" t="s">
        <v>55</v>
      </c>
      <c r="B72" s="104" t="s">
        <v>193</v>
      </c>
    </row>
    <row r="73" spans="1:2" ht="86.4" x14ac:dyDescent="0.3">
      <c r="A73" s="104" t="s">
        <v>56</v>
      </c>
      <c r="B73" s="104" t="s">
        <v>194</v>
      </c>
    </row>
    <row r="74" spans="1:2" ht="57.6" x14ac:dyDescent="0.3">
      <c r="A74" s="104" t="s">
        <v>195</v>
      </c>
      <c r="B74" s="104" t="s">
        <v>196</v>
      </c>
    </row>
    <row r="76" spans="1:2" x14ac:dyDescent="0.3">
      <c r="A76" s="32" t="s">
        <v>284</v>
      </c>
    </row>
    <row r="77" spans="1:2" x14ac:dyDescent="0.3">
      <c r="A77" s="30" t="s">
        <v>2</v>
      </c>
      <c r="B77" s="30" t="s">
        <v>3</v>
      </c>
    </row>
    <row r="78" spans="1:2" x14ac:dyDescent="0.3">
      <c r="A78" s="107" t="s">
        <v>48</v>
      </c>
      <c r="B78" s="123" t="s">
        <v>190</v>
      </c>
    </row>
    <row r="79" spans="1:2" ht="187.2" x14ac:dyDescent="0.3">
      <c r="A79" s="21" t="s">
        <v>57</v>
      </c>
      <c r="B79" s="33" t="s">
        <v>197</v>
      </c>
    </row>
    <row r="80" spans="1:2" ht="74.400000000000006" customHeight="1" x14ac:dyDescent="0.3">
      <c r="A80" s="21" t="s">
        <v>58</v>
      </c>
      <c r="B80" s="33" t="s">
        <v>198</v>
      </c>
    </row>
    <row r="81" spans="1:2" ht="57.6" x14ac:dyDescent="0.3">
      <c r="A81" s="21" t="s">
        <v>199</v>
      </c>
      <c r="B81" s="33" t="s">
        <v>200</v>
      </c>
    </row>
    <row r="82" spans="1:2" ht="57.6" x14ac:dyDescent="0.3">
      <c r="A82" s="21" t="s">
        <v>59</v>
      </c>
      <c r="B82" s="33" t="s">
        <v>204</v>
      </c>
    </row>
    <row r="83" spans="1:2" ht="73.8" customHeight="1" x14ac:dyDescent="0.3">
      <c r="A83" s="21" t="s">
        <v>201</v>
      </c>
      <c r="B83" s="33" t="s">
        <v>203</v>
      </c>
    </row>
    <row r="84" spans="1:2" ht="57.6" x14ac:dyDescent="0.3">
      <c r="A84" s="21" t="s">
        <v>202</v>
      </c>
      <c r="B84" s="33" t="s">
        <v>205</v>
      </c>
    </row>
    <row r="85" spans="1:2" ht="43.2" x14ac:dyDescent="0.3">
      <c r="A85" s="21" t="s">
        <v>60</v>
      </c>
      <c r="B85" s="33" t="s">
        <v>206</v>
      </c>
    </row>
    <row r="86" spans="1:2" ht="43.2" x14ac:dyDescent="0.3">
      <c r="A86" s="21" t="s">
        <v>61</v>
      </c>
      <c r="B86" s="33" t="s">
        <v>207</v>
      </c>
    </row>
    <row r="89" spans="1:2" ht="20.100000000000001" customHeight="1" x14ac:dyDescent="0.3">
      <c r="A89" s="36" t="s">
        <v>62</v>
      </c>
      <c r="B89" s="20"/>
    </row>
    <row r="91" spans="1:2" x14ac:dyDescent="0.3">
      <c r="A91" s="32" t="s">
        <v>63</v>
      </c>
    </row>
    <row r="92" spans="1:2" x14ac:dyDescent="0.3">
      <c r="A92" s="30" t="s">
        <v>2</v>
      </c>
      <c r="B92" s="30" t="s">
        <v>3</v>
      </c>
    </row>
    <row r="93" spans="1:2" x14ac:dyDescent="0.3">
      <c r="A93" s="103" t="s">
        <v>30</v>
      </c>
      <c r="B93" s="109" t="s">
        <v>31</v>
      </c>
    </row>
    <row r="94" spans="1:2" ht="28.8" x14ac:dyDescent="0.3">
      <c r="A94" s="103" t="s">
        <v>32</v>
      </c>
      <c r="B94" s="103" t="s">
        <v>33</v>
      </c>
    </row>
    <row r="95" spans="1:2" ht="28.8" x14ac:dyDescent="0.3">
      <c r="A95" s="103" t="s">
        <v>221</v>
      </c>
      <c r="B95" s="29" t="s">
        <v>208</v>
      </c>
    </row>
    <row r="96" spans="1:2" ht="28.8" x14ac:dyDescent="0.3">
      <c r="A96" s="103" t="s">
        <v>222</v>
      </c>
      <c r="B96" s="29" t="s">
        <v>209</v>
      </c>
    </row>
    <row r="97" spans="1:2" ht="28.8" x14ac:dyDescent="0.3">
      <c r="A97" s="103" t="s">
        <v>223</v>
      </c>
      <c r="B97" s="29" t="s">
        <v>210</v>
      </c>
    </row>
    <row r="98" spans="1:2" ht="28.8" x14ac:dyDescent="0.3">
      <c r="A98" s="103" t="s">
        <v>224</v>
      </c>
      <c r="B98" s="29" t="s">
        <v>211</v>
      </c>
    </row>
    <row r="99" spans="1:2" ht="28.8" x14ac:dyDescent="0.3">
      <c r="A99" s="103" t="s">
        <v>225</v>
      </c>
      <c r="B99" s="72" t="s">
        <v>212</v>
      </c>
    </row>
    <row r="100" spans="1:2" ht="43.2" x14ac:dyDescent="0.3">
      <c r="A100" s="103" t="s">
        <v>226</v>
      </c>
      <c r="B100" s="141" t="s">
        <v>213</v>
      </c>
    </row>
    <row r="101" spans="1:2" ht="100.8" x14ac:dyDescent="0.3">
      <c r="A101" s="113"/>
      <c r="B101" s="88" t="s">
        <v>214</v>
      </c>
    </row>
    <row r="102" spans="1:2" x14ac:dyDescent="0.3">
      <c r="A102" s="149"/>
      <c r="B102" s="28" t="s">
        <v>155</v>
      </c>
    </row>
    <row r="103" spans="1:2" ht="28.8" x14ac:dyDescent="0.3">
      <c r="A103" s="103" t="s">
        <v>227</v>
      </c>
      <c r="B103" s="29" t="s">
        <v>215</v>
      </c>
    </row>
    <row r="104" spans="1:2" ht="28.8" x14ac:dyDescent="0.3">
      <c r="A104" s="103" t="s">
        <v>228</v>
      </c>
      <c r="B104" s="29" t="s">
        <v>216</v>
      </c>
    </row>
    <row r="105" spans="1:2" ht="28.8" x14ac:dyDescent="0.3">
      <c r="A105" s="103" t="s">
        <v>229</v>
      </c>
      <c r="B105" s="29" t="s">
        <v>217</v>
      </c>
    </row>
    <row r="106" spans="1:2" ht="28.8" x14ac:dyDescent="0.3">
      <c r="A106" s="103" t="s">
        <v>230</v>
      </c>
      <c r="B106" s="29" t="s">
        <v>218</v>
      </c>
    </row>
    <row r="107" spans="1:2" ht="28.8" x14ac:dyDescent="0.3">
      <c r="A107" s="103" t="s">
        <v>231</v>
      </c>
      <c r="B107" s="72" t="s">
        <v>219</v>
      </c>
    </row>
    <row r="108" spans="1:2" ht="43.2" x14ac:dyDescent="0.3">
      <c r="A108" s="103" t="s">
        <v>232</v>
      </c>
      <c r="B108" s="141" t="s">
        <v>220</v>
      </c>
    </row>
    <row r="109" spans="1:2" ht="28.8" x14ac:dyDescent="0.3">
      <c r="A109" s="150"/>
      <c r="B109" s="142" t="s">
        <v>64</v>
      </c>
    </row>
    <row r="110" spans="1:2" x14ac:dyDescent="0.3">
      <c r="A110" s="151"/>
      <c r="B110" s="28" t="s">
        <v>181</v>
      </c>
    </row>
    <row r="112" spans="1:2" x14ac:dyDescent="0.3">
      <c r="A112" s="32" t="s">
        <v>65</v>
      </c>
    </row>
    <row r="113" spans="1:2" x14ac:dyDescent="0.3">
      <c r="A113" s="30" t="s">
        <v>2</v>
      </c>
      <c r="B113" s="30" t="s">
        <v>3</v>
      </c>
    </row>
    <row r="114" spans="1:2" x14ac:dyDescent="0.3">
      <c r="A114" s="103" t="s">
        <v>30</v>
      </c>
      <c r="B114" s="109" t="s">
        <v>31</v>
      </c>
    </row>
    <row r="115" spans="1:2" ht="57.6" customHeight="1" x14ac:dyDescent="0.3">
      <c r="A115" s="103" t="s">
        <v>66</v>
      </c>
      <c r="B115" s="103" t="s">
        <v>233</v>
      </c>
    </row>
    <row r="116" spans="1:2" ht="60" customHeight="1" x14ac:dyDescent="0.3">
      <c r="A116" s="124" t="s">
        <v>67</v>
      </c>
      <c r="B116" s="103" t="s">
        <v>234</v>
      </c>
    </row>
    <row r="117" spans="1:2" ht="60" customHeight="1" x14ac:dyDescent="0.3">
      <c r="A117" s="110" t="s">
        <v>68</v>
      </c>
      <c r="B117" s="103" t="s">
        <v>235</v>
      </c>
    </row>
    <row r="118" spans="1:2" ht="43.2" x14ac:dyDescent="0.3">
      <c r="A118" s="103" t="s">
        <v>69</v>
      </c>
      <c r="B118" s="103" t="s">
        <v>236</v>
      </c>
    </row>
    <row r="119" spans="1:2" ht="58.8" customHeight="1" x14ac:dyDescent="0.3">
      <c r="A119" s="124" t="s">
        <v>70</v>
      </c>
      <c r="B119" s="103" t="s">
        <v>237</v>
      </c>
    </row>
    <row r="120" spans="1:2" ht="59.4" customHeight="1" x14ac:dyDescent="0.3">
      <c r="A120" s="103" t="s">
        <v>71</v>
      </c>
      <c r="B120" s="103" t="s">
        <v>238</v>
      </c>
    </row>
    <row r="122" spans="1:2" x14ac:dyDescent="0.3">
      <c r="A122" s="32" t="s">
        <v>72</v>
      </c>
    </row>
    <row r="123" spans="1:2" x14ac:dyDescent="0.3">
      <c r="A123" s="30" t="s">
        <v>2</v>
      </c>
      <c r="B123" s="30" t="s">
        <v>3</v>
      </c>
    </row>
    <row r="124" spans="1:2" x14ac:dyDescent="0.3">
      <c r="A124" s="72" t="s">
        <v>48</v>
      </c>
      <c r="B124" s="76" t="s">
        <v>190</v>
      </c>
    </row>
    <row r="125" spans="1:2" ht="28.8" x14ac:dyDescent="0.3">
      <c r="A125" s="73" t="s">
        <v>49</v>
      </c>
      <c r="B125" s="27" t="s">
        <v>50</v>
      </c>
    </row>
    <row r="126" spans="1:2" x14ac:dyDescent="0.3">
      <c r="A126" s="74"/>
      <c r="B126" s="77" t="s">
        <v>191</v>
      </c>
    </row>
    <row r="127" spans="1:2" ht="28.8" x14ac:dyDescent="0.3">
      <c r="A127" s="73" t="s">
        <v>52</v>
      </c>
      <c r="B127" s="27" t="s">
        <v>53</v>
      </c>
    </row>
    <row r="128" spans="1:2" x14ac:dyDescent="0.3">
      <c r="A128" s="75"/>
      <c r="B128" s="28" t="s">
        <v>192</v>
      </c>
    </row>
    <row r="130" spans="1:2" x14ac:dyDescent="0.3">
      <c r="A130" s="32" t="s">
        <v>297</v>
      </c>
    </row>
    <row r="131" spans="1:2" x14ac:dyDescent="0.3">
      <c r="A131" s="30" t="s">
        <v>2</v>
      </c>
      <c r="B131" s="30" t="s">
        <v>3</v>
      </c>
    </row>
    <row r="132" spans="1:2" x14ac:dyDescent="0.3">
      <c r="A132" s="107" t="s">
        <v>48</v>
      </c>
      <c r="B132" s="123" t="s">
        <v>190</v>
      </c>
    </row>
    <row r="133" spans="1:2" ht="72" x14ac:dyDescent="0.3">
      <c r="A133" s="104" t="s">
        <v>55</v>
      </c>
      <c r="B133" s="104" t="s">
        <v>239</v>
      </c>
    </row>
    <row r="134" spans="1:2" ht="86.4" x14ac:dyDescent="0.3">
      <c r="A134" s="104" t="s">
        <v>56</v>
      </c>
      <c r="B134" s="104" t="s">
        <v>240</v>
      </c>
    </row>
    <row r="135" spans="1:2" ht="57.6" x14ac:dyDescent="0.3">
      <c r="A135" s="104" t="s">
        <v>195</v>
      </c>
      <c r="B135" s="104" t="s">
        <v>241</v>
      </c>
    </row>
    <row r="137" spans="1:2" x14ac:dyDescent="0.3">
      <c r="A137" s="32" t="s">
        <v>73</v>
      </c>
    </row>
    <row r="138" spans="1:2" x14ac:dyDescent="0.3">
      <c r="A138" s="30" t="s">
        <v>2</v>
      </c>
      <c r="B138" s="30" t="s">
        <v>3</v>
      </c>
    </row>
    <row r="139" spans="1:2" x14ac:dyDescent="0.3">
      <c r="A139" s="107" t="s">
        <v>48</v>
      </c>
      <c r="B139" s="123" t="s">
        <v>190</v>
      </c>
    </row>
    <row r="140" spans="1:2" ht="187.2" x14ac:dyDescent="0.3">
      <c r="A140" s="104" t="s">
        <v>74</v>
      </c>
      <c r="B140" s="33" t="s">
        <v>242</v>
      </c>
    </row>
    <row r="141" spans="1:2" ht="73.2" customHeight="1" x14ac:dyDescent="0.3">
      <c r="A141" s="104" t="s">
        <v>75</v>
      </c>
      <c r="B141" s="103" t="s">
        <v>244</v>
      </c>
    </row>
    <row r="142" spans="1:2" ht="57.6" x14ac:dyDescent="0.3">
      <c r="A142" s="104" t="s">
        <v>76</v>
      </c>
      <c r="B142" s="103" t="s">
        <v>243</v>
      </c>
    </row>
    <row r="143" spans="1:2" ht="57.6" x14ac:dyDescent="0.3">
      <c r="A143" s="103" t="s">
        <v>77</v>
      </c>
      <c r="B143" s="103" t="s">
        <v>245</v>
      </c>
    </row>
    <row r="144" spans="1:2" ht="73.2" customHeight="1" x14ac:dyDescent="0.3">
      <c r="A144" s="104" t="s">
        <v>78</v>
      </c>
      <c r="B144" s="103" t="s">
        <v>246</v>
      </c>
    </row>
    <row r="145" spans="1:2" ht="57.6" x14ac:dyDescent="0.3">
      <c r="A145" s="104" t="s">
        <v>79</v>
      </c>
      <c r="B145" s="103" t="s">
        <v>247</v>
      </c>
    </row>
    <row r="146" spans="1:2" ht="43.2" x14ac:dyDescent="0.3">
      <c r="A146" s="104" t="s">
        <v>80</v>
      </c>
      <c r="B146" s="33" t="s">
        <v>248</v>
      </c>
    </row>
    <row r="147" spans="1:2" ht="43.2" x14ac:dyDescent="0.3">
      <c r="A147" s="104" t="s">
        <v>81</v>
      </c>
      <c r="B147" s="33" t="s">
        <v>249</v>
      </c>
    </row>
  </sheetData>
  <mergeCells count="1">
    <mergeCell ref="A23:B23"/>
  </mergeCells>
  <hyperlinks>
    <hyperlink ref="B7" r:id="rId1" xr:uid="{D57C8CBD-C330-4998-A3C3-FA569C51A54B}"/>
    <hyperlink ref="B9" r:id="rId2" xr:uid="{B83D93D0-5D08-4441-8939-C47EDC652BA4}"/>
    <hyperlink ref="B17" r:id="rId3" xr:uid="{9F0E0125-69EE-42C9-B651-3B9095A52543}"/>
    <hyperlink ref="B29" r:id="rId4" xr:uid="{7E4D5AB9-C266-42AA-871A-1A6C423C119E}"/>
    <hyperlink ref="B31" r:id="rId5" xr:uid="{29DA0D1F-E669-445E-BBBE-C7BF031F7792}"/>
    <hyperlink ref="B43" r:id="rId6" xr:uid="{FA775F6C-8CE6-4C36-B19B-45D33D37FC35}"/>
    <hyperlink ref="B47" r:id="rId7" location="couverture." xr:uid="{5B5FBF22-83BC-4E76-9983-9991111BE792}"/>
    <hyperlink ref="B65" r:id="rId8" xr:uid="{2E5A2524-ACB0-4B71-AA0D-855C046BB7CE}"/>
    <hyperlink ref="B67" r:id="rId9" xr:uid="{6A0B65C7-4B7A-4715-9259-3E4CF5DF92B0}"/>
    <hyperlink ref="B102" r:id="rId10" xr:uid="{5B98E3C0-7E7F-4F19-939C-B86635146660}"/>
    <hyperlink ref="B110" r:id="rId11" location="couverture." xr:uid="{3B44F76A-98B5-4B45-B256-C6C559738412}"/>
    <hyperlink ref="B126" r:id="rId12" xr:uid="{F337D7E8-CC53-427C-BED4-36BD8662B045}"/>
    <hyperlink ref="B128" r:id="rId13" xr:uid="{B4B0DF20-B149-4C7E-AC92-E1E2DDD6246B}"/>
  </hyperlinks>
  <pageMargins left="0.7" right="0.7" top="0.75" bottom="0.75" header="0.3" footer="0.3"/>
  <pageSetup orientation="portrait"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8C97A-012D-46E4-B912-AFDB78D6E264}">
  <dimension ref="A1:O284"/>
  <sheetViews>
    <sheetView topLeftCell="A259" zoomScaleNormal="100" workbookViewId="0">
      <selection activeCell="A284" sqref="A284"/>
    </sheetView>
  </sheetViews>
  <sheetFormatPr baseColWidth="10" defaultColWidth="9.109375" defaultRowHeight="14.4" x14ac:dyDescent="0.3"/>
  <cols>
    <col min="1" max="1" width="30" customWidth="1"/>
    <col min="2" max="2" width="20.6640625" customWidth="1"/>
    <col min="3" max="3" width="17.33203125" customWidth="1"/>
    <col min="4" max="4" width="16.88671875" customWidth="1"/>
    <col min="5" max="5" width="25" bestFit="1" customWidth="1"/>
    <col min="6" max="6" width="13.44140625" customWidth="1"/>
    <col min="7" max="7" width="24.44140625" customWidth="1"/>
    <col min="8" max="8" width="27" bestFit="1" customWidth="1"/>
    <col min="9" max="9" width="16" customWidth="1"/>
    <col min="10" max="10" width="24" bestFit="1" customWidth="1"/>
    <col min="11" max="11" width="17.33203125" customWidth="1"/>
    <col min="12" max="12" width="27.6640625" bestFit="1" customWidth="1"/>
    <col min="13" max="13" width="12.109375" customWidth="1"/>
    <col min="14" max="14" width="8.5546875" customWidth="1"/>
    <col min="15" max="15" width="12" customWidth="1"/>
    <col min="16" max="18" width="12.33203125" customWidth="1"/>
    <col min="19" max="19" width="10.109375" customWidth="1"/>
    <col min="21" max="22" width="12.109375" customWidth="1"/>
    <col min="23" max="25" width="10.33203125" bestFit="1" customWidth="1"/>
    <col min="26" max="26" width="9.44140625" bestFit="1" customWidth="1"/>
    <col min="27" max="27" width="10.109375" bestFit="1" customWidth="1"/>
    <col min="28" max="28" width="10.88671875" bestFit="1" customWidth="1"/>
    <col min="30" max="30" width="10.6640625" customWidth="1"/>
    <col min="35" max="35" width="10.88671875" bestFit="1" customWidth="1"/>
    <col min="36" max="36" width="10.5546875" customWidth="1"/>
  </cols>
  <sheetData>
    <row r="1" spans="1:14" ht="23.4" x14ac:dyDescent="0.3">
      <c r="A1" s="41" t="s">
        <v>82</v>
      </c>
      <c r="B1" s="42"/>
      <c r="C1" s="42"/>
      <c r="D1" s="42"/>
      <c r="E1" s="42"/>
      <c r="F1" s="42"/>
      <c r="G1" s="42"/>
      <c r="H1" s="42"/>
      <c r="I1" s="42"/>
      <c r="J1" s="42"/>
      <c r="K1" s="42"/>
      <c r="L1" s="42"/>
      <c r="M1" s="42"/>
      <c r="N1" s="43"/>
    </row>
    <row r="2" spans="1:14" x14ac:dyDescent="0.3">
      <c r="A2" s="44"/>
      <c r="B2" s="45"/>
      <c r="C2" s="45"/>
      <c r="D2" s="45"/>
      <c r="E2" s="45"/>
      <c r="F2" s="45"/>
      <c r="G2" s="45"/>
      <c r="H2" s="45"/>
      <c r="I2" s="45"/>
      <c r="J2" s="45"/>
      <c r="K2" s="45"/>
      <c r="L2" s="45"/>
      <c r="M2" s="45"/>
      <c r="N2" s="46"/>
    </row>
    <row r="3" spans="1:14" ht="20.100000000000001" customHeight="1" x14ac:dyDescent="0.3">
      <c r="A3" s="47" t="s">
        <v>83</v>
      </c>
      <c r="B3" s="37"/>
      <c r="C3" s="37"/>
      <c r="D3" s="37"/>
      <c r="E3" s="37"/>
      <c r="F3" s="37"/>
      <c r="G3" s="37"/>
      <c r="H3" s="37"/>
      <c r="I3" s="37"/>
      <c r="J3" s="37"/>
      <c r="K3" s="37"/>
      <c r="L3" s="37"/>
      <c r="M3" s="80"/>
      <c r="N3" s="48"/>
    </row>
    <row r="4" spans="1:14" x14ac:dyDescent="0.3">
      <c r="A4" s="44" t="s">
        <v>250</v>
      </c>
      <c r="B4" s="45"/>
      <c r="C4" s="45"/>
      <c r="D4" s="45"/>
      <c r="E4" s="45"/>
      <c r="F4" s="45"/>
      <c r="G4" s="45"/>
      <c r="H4" s="45"/>
      <c r="I4" s="45"/>
      <c r="J4" s="45"/>
      <c r="K4" s="45"/>
      <c r="L4" s="45"/>
      <c r="M4" s="45"/>
      <c r="N4" s="46"/>
    </row>
    <row r="5" spans="1:14" x14ac:dyDescent="0.3">
      <c r="A5" s="44" t="s">
        <v>251</v>
      </c>
      <c r="B5" s="45"/>
      <c r="C5" s="45"/>
      <c r="D5" s="45"/>
      <c r="E5" s="45"/>
      <c r="F5" s="45"/>
      <c r="G5" s="45"/>
      <c r="H5" s="45"/>
      <c r="I5" s="45"/>
      <c r="J5" s="45"/>
      <c r="K5" s="45"/>
      <c r="L5" s="45"/>
      <c r="M5" s="45"/>
      <c r="N5" s="46"/>
    </row>
    <row r="6" spans="1:14" x14ac:dyDescent="0.3">
      <c r="A6" s="44" t="s">
        <v>252</v>
      </c>
      <c r="B6" s="45"/>
      <c r="C6" s="45"/>
      <c r="D6" s="45"/>
      <c r="E6" s="45"/>
      <c r="F6" s="45"/>
      <c r="G6" s="45"/>
      <c r="H6" s="45"/>
      <c r="I6" s="45"/>
      <c r="J6" s="45"/>
      <c r="K6" s="45"/>
      <c r="L6" s="45"/>
      <c r="M6" s="45"/>
      <c r="N6" s="46"/>
    </row>
    <row r="7" spans="1:14" x14ac:dyDescent="0.3">
      <c r="A7" s="154" t="s">
        <v>157</v>
      </c>
      <c r="B7" s="155"/>
      <c r="C7" s="45"/>
      <c r="D7" s="45"/>
      <c r="E7" s="45"/>
      <c r="F7" s="45"/>
      <c r="G7" s="45"/>
      <c r="H7" s="45"/>
      <c r="I7" s="45"/>
      <c r="J7" s="45"/>
      <c r="K7" s="45"/>
      <c r="L7" s="45"/>
      <c r="M7" s="45"/>
      <c r="N7" s="46"/>
    </row>
    <row r="8" spans="1:14" x14ac:dyDescent="0.3">
      <c r="A8" s="44"/>
      <c r="B8" s="45"/>
      <c r="C8" s="45"/>
      <c r="D8" s="45"/>
      <c r="E8" s="45"/>
      <c r="F8" s="45"/>
      <c r="G8" s="45"/>
      <c r="H8" s="45"/>
      <c r="I8" s="45"/>
      <c r="J8" s="45"/>
      <c r="K8" s="45"/>
      <c r="L8" s="45"/>
      <c r="M8" s="45"/>
      <c r="N8" s="46"/>
    </row>
    <row r="9" spans="1:14" x14ac:dyDescent="0.3">
      <c r="A9" s="153" t="s">
        <v>253</v>
      </c>
      <c r="B9" s="45"/>
      <c r="C9" s="45"/>
      <c r="D9" s="45"/>
      <c r="E9" s="45"/>
      <c r="F9" s="45"/>
      <c r="G9" s="45"/>
      <c r="H9" s="45"/>
      <c r="I9" s="45"/>
      <c r="J9" s="45"/>
      <c r="K9" s="45"/>
      <c r="L9" s="45"/>
      <c r="M9" s="45"/>
      <c r="N9" s="46"/>
    </row>
    <row r="10" spans="1:14" x14ac:dyDescent="0.3">
      <c r="A10" s="49" t="s">
        <v>254</v>
      </c>
      <c r="B10" s="45"/>
      <c r="C10" s="45"/>
      <c r="D10" s="45"/>
      <c r="E10" s="45"/>
      <c r="F10" s="45"/>
      <c r="G10" s="45"/>
      <c r="H10" s="45"/>
      <c r="I10" s="45"/>
      <c r="J10" s="45"/>
      <c r="K10" s="45"/>
      <c r="L10" s="45"/>
      <c r="M10" s="45"/>
      <c r="N10" s="46"/>
    </row>
    <row r="11" spans="1:14" x14ac:dyDescent="0.3">
      <c r="A11" s="49" t="s">
        <v>255</v>
      </c>
      <c r="B11" s="45"/>
      <c r="C11" s="45"/>
      <c r="D11" s="45"/>
      <c r="E11" s="45"/>
      <c r="F11" s="45"/>
      <c r="G11" s="45"/>
      <c r="H11" s="45"/>
      <c r="I11" s="45"/>
      <c r="J11" s="45"/>
      <c r="K11" s="45"/>
      <c r="L11" s="45"/>
      <c r="M11" s="45"/>
      <c r="N11" s="46"/>
    </row>
    <row r="12" spans="1:14" x14ac:dyDescent="0.3">
      <c r="A12" s="49" t="s">
        <v>256</v>
      </c>
      <c r="B12" s="45"/>
      <c r="C12" s="45"/>
      <c r="D12" s="45"/>
      <c r="E12" s="45"/>
      <c r="F12" s="45"/>
      <c r="G12" s="45"/>
      <c r="H12" s="45"/>
      <c r="I12" s="45"/>
      <c r="J12" s="45"/>
      <c r="K12" s="45"/>
      <c r="L12" s="45"/>
      <c r="M12" s="45"/>
      <c r="N12" s="46"/>
    </row>
    <row r="13" spans="1:14" x14ac:dyDescent="0.3">
      <c r="A13" s="44"/>
      <c r="B13" s="45"/>
      <c r="C13" s="45"/>
      <c r="D13" s="45"/>
      <c r="E13" s="45"/>
      <c r="F13" s="45"/>
      <c r="G13" s="45"/>
      <c r="H13" s="45"/>
      <c r="I13" s="45"/>
      <c r="J13" s="45"/>
      <c r="K13" s="45"/>
      <c r="L13" s="45"/>
      <c r="M13" s="45"/>
      <c r="N13" s="46"/>
    </row>
    <row r="14" spans="1:14" x14ac:dyDescent="0.3">
      <c r="A14" s="44" t="s">
        <v>257</v>
      </c>
      <c r="B14" s="45"/>
      <c r="C14" s="45"/>
      <c r="D14" s="45"/>
      <c r="E14" s="45"/>
      <c r="F14" s="45"/>
      <c r="G14" s="45"/>
      <c r="H14" s="45"/>
      <c r="I14" s="45"/>
      <c r="J14" s="45"/>
      <c r="K14" s="45"/>
      <c r="L14" s="45"/>
      <c r="M14" s="45"/>
      <c r="N14" s="46"/>
    </row>
    <row r="15" spans="1:14" x14ac:dyDescent="0.3">
      <c r="A15" s="44" t="s">
        <v>258</v>
      </c>
      <c r="B15" s="45"/>
      <c r="C15" s="45"/>
      <c r="D15" s="45"/>
      <c r="E15" s="45"/>
      <c r="F15" s="45"/>
      <c r="G15" s="45"/>
      <c r="H15" s="45"/>
      <c r="I15" s="45"/>
      <c r="J15" s="45"/>
      <c r="K15" s="45"/>
      <c r="L15" s="45"/>
      <c r="M15" s="45"/>
      <c r="N15" s="46"/>
    </row>
    <row r="16" spans="1:14" x14ac:dyDescent="0.3">
      <c r="A16" s="44" t="s">
        <v>259</v>
      </c>
      <c r="B16" s="45"/>
      <c r="C16" s="45"/>
      <c r="D16" s="45"/>
      <c r="E16" s="45"/>
      <c r="F16" s="45"/>
      <c r="G16" s="45"/>
      <c r="H16" s="45"/>
      <c r="I16" s="45"/>
      <c r="J16" s="45"/>
      <c r="K16" s="45"/>
      <c r="L16" s="45"/>
      <c r="M16" s="45"/>
      <c r="N16" s="46"/>
    </row>
    <row r="17" spans="1:14" x14ac:dyDescent="0.3">
      <c r="A17" s="44" t="s">
        <v>260</v>
      </c>
      <c r="B17" s="45"/>
      <c r="C17" s="45"/>
      <c r="D17" s="45"/>
      <c r="E17" s="45"/>
      <c r="F17" s="45"/>
      <c r="G17" s="45"/>
      <c r="H17" s="45"/>
      <c r="I17" s="45"/>
      <c r="J17" s="45"/>
      <c r="K17" s="45"/>
      <c r="L17" s="45"/>
      <c r="M17" s="45"/>
      <c r="N17" s="46"/>
    </row>
    <row r="18" spans="1:14" x14ac:dyDescent="0.3">
      <c r="A18" s="44" t="s">
        <v>261</v>
      </c>
      <c r="B18" s="45"/>
      <c r="C18" s="45"/>
      <c r="D18" s="45"/>
      <c r="E18" s="45"/>
      <c r="F18" s="45"/>
      <c r="G18" s="45"/>
      <c r="H18" s="45"/>
      <c r="I18" s="45"/>
      <c r="J18" s="45"/>
      <c r="K18" s="45"/>
      <c r="L18" s="45"/>
      <c r="M18" s="45"/>
      <c r="N18" s="46"/>
    </row>
    <row r="19" spans="1:14" x14ac:dyDescent="0.3">
      <c r="A19" s="44" t="s">
        <v>262</v>
      </c>
      <c r="B19" s="45"/>
      <c r="C19" s="45"/>
      <c r="D19" s="45"/>
      <c r="E19" s="45"/>
      <c r="F19" s="45"/>
      <c r="G19" s="45"/>
      <c r="H19" s="45"/>
      <c r="I19" s="45"/>
      <c r="J19" s="45"/>
      <c r="K19" s="45"/>
      <c r="L19" s="45"/>
      <c r="M19" s="45"/>
      <c r="N19" s="46"/>
    </row>
    <row r="20" spans="1:14" x14ac:dyDescent="0.3">
      <c r="A20" s="44"/>
      <c r="B20" s="45"/>
      <c r="C20" s="45"/>
      <c r="D20" s="45"/>
      <c r="E20" s="45"/>
      <c r="F20" s="45"/>
      <c r="G20" s="45"/>
      <c r="H20" s="45"/>
      <c r="I20" s="45"/>
      <c r="J20" s="45"/>
      <c r="K20" s="45"/>
      <c r="L20" s="45"/>
      <c r="M20" s="45"/>
      <c r="N20" s="46"/>
    </row>
    <row r="21" spans="1:14" x14ac:dyDescent="0.3">
      <c r="A21" s="78" t="s">
        <v>263</v>
      </c>
      <c r="B21" s="45"/>
      <c r="C21" s="45"/>
      <c r="D21" s="45"/>
      <c r="E21" s="45"/>
      <c r="F21" s="45"/>
      <c r="G21" s="45"/>
      <c r="H21" s="45"/>
      <c r="I21" s="45"/>
      <c r="J21" s="45"/>
      <c r="K21" s="45"/>
      <c r="L21" s="45"/>
      <c r="M21" s="45"/>
      <c r="N21" s="46"/>
    </row>
    <row r="22" spans="1:14" x14ac:dyDescent="0.3">
      <c r="A22" s="44"/>
      <c r="B22" s="45"/>
      <c r="C22" s="45"/>
      <c r="D22" s="45"/>
      <c r="E22" s="45"/>
      <c r="F22" s="45"/>
      <c r="G22" s="45"/>
      <c r="H22" s="45"/>
      <c r="I22" s="45"/>
      <c r="J22" s="45"/>
      <c r="K22" s="45"/>
      <c r="L22" s="45"/>
      <c r="M22" s="45"/>
      <c r="N22" s="46"/>
    </row>
    <row r="23" spans="1:14" ht="20.100000000000001" customHeight="1" x14ac:dyDescent="0.3">
      <c r="A23" s="47" t="s">
        <v>84</v>
      </c>
      <c r="B23" s="37"/>
      <c r="C23" s="37"/>
      <c r="D23" s="37"/>
      <c r="E23" s="37"/>
      <c r="F23" s="37"/>
      <c r="G23" s="37"/>
      <c r="H23" s="37"/>
      <c r="I23" s="37"/>
      <c r="J23" s="37"/>
      <c r="K23" s="37"/>
      <c r="L23" s="37"/>
      <c r="M23" s="80"/>
      <c r="N23" s="48"/>
    </row>
    <row r="24" spans="1:14" x14ac:dyDescent="0.3">
      <c r="A24" s="44"/>
      <c r="B24" s="38"/>
      <c r="C24" s="38"/>
      <c r="D24" s="38"/>
      <c r="E24" s="38"/>
      <c r="F24" s="38"/>
      <c r="G24" s="38"/>
      <c r="H24" s="38"/>
      <c r="I24" s="38"/>
      <c r="J24" s="38"/>
      <c r="K24" s="38"/>
      <c r="L24" s="38"/>
      <c r="M24" s="45"/>
      <c r="N24" s="46"/>
    </row>
    <row r="25" spans="1:14" x14ac:dyDescent="0.3">
      <c r="A25" s="44" t="s">
        <v>264</v>
      </c>
      <c r="B25" s="38"/>
      <c r="C25" s="38"/>
      <c r="D25" s="38"/>
      <c r="E25" s="38"/>
      <c r="F25" s="38"/>
      <c r="G25" s="38"/>
      <c r="H25" s="38"/>
      <c r="I25" s="38"/>
      <c r="J25" s="38"/>
      <c r="K25" s="38"/>
      <c r="L25" s="38"/>
      <c r="M25" s="45"/>
      <c r="N25" s="46"/>
    </row>
    <row r="26" spans="1:14" x14ac:dyDescent="0.3">
      <c r="A26" s="44" t="s">
        <v>265</v>
      </c>
      <c r="B26" s="38"/>
      <c r="C26" s="38"/>
      <c r="D26" s="38"/>
      <c r="E26" s="38"/>
      <c r="F26" s="38"/>
      <c r="G26" s="38"/>
      <c r="H26" s="38"/>
      <c r="I26" s="38"/>
      <c r="J26" s="38"/>
      <c r="K26" s="38"/>
      <c r="L26" s="38"/>
      <c r="M26" s="45"/>
      <c r="N26" s="46"/>
    </row>
    <row r="27" spans="1:14" x14ac:dyDescent="0.3">
      <c r="A27" s="78" t="s">
        <v>266</v>
      </c>
      <c r="B27" s="38"/>
      <c r="C27" s="38"/>
      <c r="D27" s="38"/>
      <c r="E27" s="38"/>
      <c r="F27" s="38"/>
      <c r="G27" s="38"/>
      <c r="H27" s="38"/>
      <c r="I27" s="38"/>
      <c r="J27" s="38"/>
      <c r="K27" s="38"/>
      <c r="L27" s="38"/>
      <c r="M27" s="45"/>
      <c r="N27" s="46"/>
    </row>
    <row r="28" spans="1:14" x14ac:dyDescent="0.3">
      <c r="A28" s="44"/>
      <c r="B28" s="38"/>
      <c r="C28" s="38"/>
      <c r="D28" s="38"/>
      <c r="E28" s="38"/>
      <c r="F28" s="38"/>
      <c r="G28" s="38"/>
      <c r="H28" s="38"/>
      <c r="I28" s="38"/>
      <c r="J28" s="38"/>
      <c r="K28" s="38"/>
      <c r="L28" s="38"/>
      <c r="M28" s="45"/>
      <c r="N28" s="46"/>
    </row>
    <row r="29" spans="1:14" x14ac:dyDescent="0.3">
      <c r="A29" s="50" t="s">
        <v>85</v>
      </c>
      <c r="B29" s="38"/>
      <c r="C29" s="38"/>
      <c r="D29" s="38"/>
      <c r="E29" s="38"/>
      <c r="F29" s="38"/>
      <c r="G29" s="125" t="s">
        <v>86</v>
      </c>
      <c r="H29" s="38"/>
      <c r="I29" s="38"/>
      <c r="J29" s="38"/>
      <c r="K29" s="38"/>
      <c r="L29" s="38"/>
      <c r="M29" s="45"/>
      <c r="N29" s="46"/>
    </row>
    <row r="30" spans="1:14" ht="57.6" x14ac:dyDescent="0.3">
      <c r="A30" s="51" t="s">
        <v>4</v>
      </c>
      <c r="B30" s="3" t="s">
        <v>87</v>
      </c>
      <c r="C30" s="3" t="s">
        <v>8</v>
      </c>
      <c r="D30" s="3" t="s">
        <v>88</v>
      </c>
      <c r="E30" s="3" t="s">
        <v>12</v>
      </c>
      <c r="F30" s="38"/>
      <c r="G30" s="2" t="s">
        <v>4</v>
      </c>
      <c r="H30" s="3" t="s">
        <v>14</v>
      </c>
      <c r="I30" s="3" t="s">
        <v>16</v>
      </c>
      <c r="J30" s="3" t="s">
        <v>18</v>
      </c>
      <c r="K30" s="3" t="s">
        <v>89</v>
      </c>
      <c r="L30" s="3" t="s">
        <v>20</v>
      </c>
      <c r="M30" s="45"/>
      <c r="N30" s="46"/>
    </row>
    <row r="31" spans="1:14" x14ac:dyDescent="0.3">
      <c r="A31" s="52">
        <v>2013</v>
      </c>
      <c r="B31" s="97">
        <v>149738683</v>
      </c>
      <c r="C31" s="97">
        <v>70410469</v>
      </c>
      <c r="D31" s="97">
        <f t="shared" ref="D31:D40" si="0">B31-C31</f>
        <v>79328214</v>
      </c>
      <c r="E31" s="98">
        <v>44858</v>
      </c>
      <c r="F31" s="38"/>
      <c r="G31" s="4">
        <v>2013</v>
      </c>
      <c r="H31" s="97">
        <v>18916605</v>
      </c>
      <c r="I31" s="97">
        <f>ROUND(0.75*H31,0)</f>
        <v>14187454</v>
      </c>
      <c r="J31" s="98">
        <v>41395</v>
      </c>
      <c r="K31" s="97">
        <f>H31-I31</f>
        <v>4729151</v>
      </c>
      <c r="L31" s="98">
        <v>41896</v>
      </c>
      <c r="M31" s="45"/>
      <c r="N31" s="46"/>
    </row>
    <row r="32" spans="1:14" x14ac:dyDescent="0.3">
      <c r="A32" s="52">
        <v>2014</v>
      </c>
      <c r="B32" s="97">
        <v>148479530</v>
      </c>
      <c r="C32" s="97">
        <v>72155721</v>
      </c>
      <c r="D32" s="97">
        <f t="shared" si="0"/>
        <v>76323809</v>
      </c>
      <c r="E32" s="98">
        <v>41571</v>
      </c>
      <c r="F32" s="38"/>
      <c r="G32" s="4">
        <v>2014</v>
      </c>
      <c r="H32" s="97">
        <v>18602110</v>
      </c>
      <c r="I32" s="97">
        <f t="shared" ref="I32:I39" si="1">ROUND(0.75*H32,0)</f>
        <v>13951583</v>
      </c>
      <c r="J32" s="98">
        <v>41653</v>
      </c>
      <c r="K32" s="97">
        <f t="shared" ref="K32:K39" si="2">H32-I32</f>
        <v>4650527</v>
      </c>
      <c r="L32" s="98">
        <v>42261</v>
      </c>
      <c r="M32" s="45"/>
      <c r="N32" s="46"/>
    </row>
    <row r="33" spans="1:14" x14ac:dyDescent="0.3">
      <c r="A33" s="52">
        <v>2015</v>
      </c>
      <c r="B33" s="97">
        <v>201328536</v>
      </c>
      <c r="C33" s="97">
        <v>81622025</v>
      </c>
      <c r="D33" s="97">
        <f t="shared" si="0"/>
        <v>119706511</v>
      </c>
      <c r="E33" s="98">
        <v>41936</v>
      </c>
      <c r="F33" s="38"/>
      <c r="G33" s="4">
        <v>2015</v>
      </c>
      <c r="H33" s="97">
        <v>18743474</v>
      </c>
      <c r="I33" s="97">
        <f t="shared" si="1"/>
        <v>14057606</v>
      </c>
      <c r="J33" s="98">
        <v>42018</v>
      </c>
      <c r="K33" s="97">
        <f t="shared" si="2"/>
        <v>4685868</v>
      </c>
      <c r="L33" s="98">
        <v>42627</v>
      </c>
      <c r="M33" s="45"/>
      <c r="N33" s="46"/>
    </row>
    <row r="34" spans="1:14" x14ac:dyDescent="0.3">
      <c r="A34" s="52">
        <v>2016</v>
      </c>
      <c r="B34" s="97">
        <v>192960667</v>
      </c>
      <c r="C34" s="97">
        <v>97146987</v>
      </c>
      <c r="D34" s="97">
        <f t="shared" si="0"/>
        <v>95813680</v>
      </c>
      <c r="E34" s="98">
        <v>42301</v>
      </c>
      <c r="F34" s="38"/>
      <c r="G34" s="4">
        <v>2016</v>
      </c>
      <c r="H34" s="97">
        <v>18406196</v>
      </c>
      <c r="I34" s="97">
        <f t="shared" si="1"/>
        <v>13804647</v>
      </c>
      <c r="J34" s="98">
        <v>42383</v>
      </c>
      <c r="K34" s="97">
        <f t="shared" si="2"/>
        <v>4601549</v>
      </c>
      <c r="L34" s="98">
        <v>42992</v>
      </c>
      <c r="M34" s="45"/>
      <c r="N34" s="46"/>
    </row>
    <row r="35" spans="1:14" x14ac:dyDescent="0.3">
      <c r="A35" s="52">
        <v>2017</v>
      </c>
      <c r="B35" s="97">
        <v>184280929</v>
      </c>
      <c r="C35" s="97">
        <v>80907032</v>
      </c>
      <c r="D35" s="97">
        <f t="shared" si="0"/>
        <v>103373897</v>
      </c>
      <c r="E35" s="98">
        <v>42667</v>
      </c>
      <c r="F35" s="38"/>
      <c r="G35" s="4">
        <v>2017</v>
      </c>
      <c r="H35" s="97">
        <v>18774484</v>
      </c>
      <c r="I35" s="97">
        <f t="shared" si="1"/>
        <v>14080863</v>
      </c>
      <c r="J35" s="98">
        <v>42749</v>
      </c>
      <c r="K35" s="97">
        <f t="shared" si="2"/>
        <v>4693621</v>
      </c>
      <c r="L35" s="98">
        <v>43357</v>
      </c>
      <c r="M35" s="45"/>
      <c r="N35" s="46"/>
    </row>
    <row r="36" spans="1:14" x14ac:dyDescent="0.3">
      <c r="A36" s="52">
        <v>2018</v>
      </c>
      <c r="B36" s="97">
        <v>172324101</v>
      </c>
      <c r="C36" s="97">
        <v>83961580</v>
      </c>
      <c r="D36" s="97">
        <f t="shared" si="0"/>
        <v>88362521</v>
      </c>
      <c r="E36" s="98">
        <v>43032</v>
      </c>
      <c r="F36" s="38"/>
      <c r="G36" s="4">
        <v>2018</v>
      </c>
      <c r="H36" s="97">
        <v>17723492</v>
      </c>
      <c r="I36" s="97">
        <f t="shared" si="1"/>
        <v>13292619</v>
      </c>
      <c r="J36" s="98">
        <v>43114</v>
      </c>
      <c r="K36" s="97">
        <f t="shared" si="2"/>
        <v>4430873</v>
      </c>
      <c r="L36" s="98">
        <v>43722</v>
      </c>
      <c r="M36" s="45"/>
      <c r="N36" s="46"/>
    </row>
    <row r="37" spans="1:14" x14ac:dyDescent="0.3">
      <c r="A37" s="52">
        <v>2019</v>
      </c>
      <c r="B37" s="97">
        <v>171022436</v>
      </c>
      <c r="C37" s="97">
        <v>87619367</v>
      </c>
      <c r="D37" s="97">
        <f t="shared" si="0"/>
        <v>83403069</v>
      </c>
      <c r="E37" s="98">
        <v>43397</v>
      </c>
      <c r="F37" s="38"/>
      <c r="G37" s="4">
        <v>2019</v>
      </c>
      <c r="H37" s="97">
        <v>19012255</v>
      </c>
      <c r="I37" s="97">
        <f t="shared" si="1"/>
        <v>14259191</v>
      </c>
      <c r="J37" s="98">
        <v>43479</v>
      </c>
      <c r="K37" s="97">
        <f t="shared" si="2"/>
        <v>4753064</v>
      </c>
      <c r="L37" s="98">
        <v>44088</v>
      </c>
      <c r="M37" s="45"/>
      <c r="N37" s="46"/>
    </row>
    <row r="38" spans="1:14" x14ac:dyDescent="0.3">
      <c r="A38" s="52">
        <v>2020</v>
      </c>
      <c r="B38" s="97">
        <v>183327861</v>
      </c>
      <c r="C38" s="97">
        <v>86039068</v>
      </c>
      <c r="D38" s="97">
        <f t="shared" si="0"/>
        <v>97288793</v>
      </c>
      <c r="E38" s="98">
        <v>43762</v>
      </c>
      <c r="F38" s="38"/>
      <c r="G38" s="4">
        <v>2020</v>
      </c>
      <c r="H38" s="97">
        <v>18292484</v>
      </c>
      <c r="I38" s="97">
        <f t="shared" si="1"/>
        <v>13719363</v>
      </c>
      <c r="J38" s="98">
        <v>43844</v>
      </c>
      <c r="K38" s="97">
        <f t="shared" si="2"/>
        <v>4573121</v>
      </c>
      <c r="L38" s="98">
        <v>44453</v>
      </c>
      <c r="M38" s="45"/>
      <c r="N38" s="46"/>
    </row>
    <row r="39" spans="1:14" x14ac:dyDescent="0.3">
      <c r="A39" s="52">
        <v>2021</v>
      </c>
      <c r="B39" s="97">
        <v>164056929</v>
      </c>
      <c r="C39" s="97">
        <v>81298918</v>
      </c>
      <c r="D39" s="97">
        <f t="shared" si="0"/>
        <v>82758011</v>
      </c>
      <c r="E39" s="98">
        <v>44128</v>
      </c>
      <c r="F39" s="38"/>
      <c r="G39" s="4">
        <v>2021</v>
      </c>
      <c r="H39" s="97">
        <v>13814248</v>
      </c>
      <c r="I39" s="97">
        <f t="shared" si="1"/>
        <v>10360686</v>
      </c>
      <c r="J39" s="98">
        <v>44210</v>
      </c>
      <c r="K39" s="97">
        <f t="shared" si="2"/>
        <v>3453562</v>
      </c>
      <c r="L39" s="98">
        <v>44818</v>
      </c>
      <c r="M39" s="45"/>
      <c r="N39" s="46"/>
    </row>
    <row r="40" spans="1:14" x14ac:dyDescent="0.3">
      <c r="A40" s="53">
        <v>2022</v>
      </c>
      <c r="B40" s="97">
        <v>143096251</v>
      </c>
      <c r="C40" s="97">
        <v>20016712</v>
      </c>
      <c r="D40" s="97">
        <f t="shared" si="0"/>
        <v>123079539</v>
      </c>
      <c r="E40" s="98">
        <v>44493</v>
      </c>
      <c r="F40" s="38"/>
      <c r="G40" s="4" t="s">
        <v>90</v>
      </c>
      <c r="H40" s="97">
        <v>2040026</v>
      </c>
      <c r="I40" s="4"/>
      <c r="J40" s="98">
        <v>41653</v>
      </c>
      <c r="K40" s="4"/>
      <c r="L40" s="4"/>
      <c r="M40" s="45"/>
      <c r="N40" s="46"/>
    </row>
    <row r="41" spans="1:14" x14ac:dyDescent="0.3">
      <c r="A41" s="49" t="s">
        <v>91</v>
      </c>
      <c r="B41" s="45"/>
      <c r="C41" s="45"/>
      <c r="D41" s="45"/>
      <c r="E41" s="45"/>
      <c r="F41" s="38"/>
      <c r="G41" s="102" t="s">
        <v>91</v>
      </c>
      <c r="H41" s="126"/>
      <c r="I41" s="38"/>
      <c r="J41" s="39"/>
      <c r="K41" s="38"/>
      <c r="L41" s="38"/>
      <c r="M41" s="45"/>
      <c r="N41" s="46"/>
    </row>
    <row r="42" spans="1:14" x14ac:dyDescent="0.3">
      <c r="A42" s="54" t="s">
        <v>7</v>
      </c>
      <c r="B42" s="45"/>
      <c r="C42" s="45"/>
      <c r="D42" s="45"/>
      <c r="E42" s="45"/>
      <c r="F42" s="38"/>
      <c r="G42" s="40" t="s">
        <v>15</v>
      </c>
      <c r="H42" s="126"/>
      <c r="I42" s="38"/>
      <c r="J42" s="39"/>
      <c r="K42" s="38"/>
      <c r="L42" s="38"/>
      <c r="M42" s="45"/>
      <c r="N42" s="46"/>
    </row>
    <row r="43" spans="1:14" x14ac:dyDescent="0.3">
      <c r="A43" s="44"/>
      <c r="B43" s="45"/>
      <c r="C43" s="45"/>
      <c r="D43" s="45"/>
      <c r="E43" s="45"/>
      <c r="F43" s="38"/>
      <c r="G43" s="127"/>
      <c r="H43" s="126"/>
      <c r="I43" s="38"/>
      <c r="J43" s="39"/>
      <c r="K43" s="38"/>
      <c r="L43" s="38"/>
      <c r="M43" s="45"/>
      <c r="N43" s="46"/>
    </row>
    <row r="44" spans="1:14" x14ac:dyDescent="0.3">
      <c r="A44" s="50" t="s">
        <v>92</v>
      </c>
      <c r="B44" s="38"/>
      <c r="C44" s="38"/>
      <c r="D44" s="38"/>
      <c r="E44" s="38"/>
      <c r="F44" s="38"/>
      <c r="G44" s="125" t="s">
        <v>93</v>
      </c>
      <c r="H44" s="38"/>
      <c r="I44" s="38"/>
      <c r="J44" s="38"/>
      <c r="K44" s="38"/>
      <c r="L44" s="45"/>
      <c r="M44" s="45"/>
      <c r="N44" s="46"/>
    </row>
    <row r="45" spans="1:14" ht="28.8" x14ac:dyDescent="0.3">
      <c r="A45" s="51" t="s">
        <v>22</v>
      </c>
      <c r="B45" s="3" t="s">
        <v>24</v>
      </c>
      <c r="C45" s="2" t="s">
        <v>4</v>
      </c>
      <c r="D45" s="3" t="s">
        <v>26</v>
      </c>
      <c r="E45" s="45"/>
      <c r="F45" s="38"/>
      <c r="G45" s="51" t="s">
        <v>22</v>
      </c>
      <c r="H45" s="3" t="s">
        <v>24</v>
      </c>
      <c r="I45" s="2" t="s">
        <v>4</v>
      </c>
      <c r="J45" s="3" t="s">
        <v>27</v>
      </c>
      <c r="K45" s="45"/>
      <c r="L45" s="45"/>
      <c r="M45" s="45"/>
      <c r="N45" s="46"/>
    </row>
    <row r="46" spans="1:14" x14ac:dyDescent="0.3">
      <c r="A46" s="99">
        <v>41227</v>
      </c>
      <c r="B46" s="100" t="s">
        <v>94</v>
      </c>
      <c r="C46" s="4">
        <v>2013</v>
      </c>
      <c r="D46" s="97">
        <v>23126110</v>
      </c>
      <c r="E46" s="45"/>
      <c r="F46" s="38"/>
      <c r="G46" s="98">
        <v>41611</v>
      </c>
      <c r="H46" s="98">
        <v>41628</v>
      </c>
      <c r="I46" s="4">
        <v>2013</v>
      </c>
      <c r="J46" s="97">
        <v>1025000</v>
      </c>
      <c r="K46" s="45"/>
      <c r="L46" s="45"/>
      <c r="M46" s="45"/>
      <c r="N46" s="46"/>
    </row>
    <row r="47" spans="1:14" x14ac:dyDescent="0.3">
      <c r="A47" s="99">
        <v>41324</v>
      </c>
      <c r="B47" s="100" t="s">
        <v>95</v>
      </c>
      <c r="C47" s="4">
        <v>2013</v>
      </c>
      <c r="D47" s="97">
        <v>12924822</v>
      </c>
      <c r="E47" s="45"/>
      <c r="F47" s="38"/>
      <c r="G47" s="98">
        <v>42145</v>
      </c>
      <c r="H47" s="98">
        <v>42172</v>
      </c>
      <c r="I47" s="4">
        <v>2013</v>
      </c>
      <c r="J47" s="97">
        <v>1946676</v>
      </c>
      <c r="K47" s="45"/>
      <c r="L47" s="45"/>
      <c r="M47" s="45"/>
      <c r="N47" s="46"/>
    </row>
    <row r="48" spans="1:14" x14ac:dyDescent="0.3">
      <c r="A48" s="99">
        <v>41410</v>
      </c>
      <c r="B48" s="98">
        <v>41430</v>
      </c>
      <c r="C48" s="4">
        <v>2013</v>
      </c>
      <c r="D48" s="97">
        <v>14522048</v>
      </c>
      <c r="E48" s="45"/>
      <c r="F48" s="38"/>
      <c r="G48" s="98">
        <v>42417</v>
      </c>
      <c r="H48" s="98">
        <v>42444</v>
      </c>
      <c r="I48" s="4">
        <v>2013</v>
      </c>
      <c r="J48" s="97">
        <v>1073347</v>
      </c>
      <c r="K48" s="45"/>
      <c r="L48" s="45"/>
      <c r="M48" s="45"/>
      <c r="N48" s="46"/>
    </row>
    <row r="49" spans="1:14" x14ac:dyDescent="0.3">
      <c r="A49" s="99">
        <v>41502</v>
      </c>
      <c r="B49" s="98">
        <v>41523</v>
      </c>
      <c r="C49" s="4">
        <v>2013</v>
      </c>
      <c r="D49" s="97">
        <v>13865422</v>
      </c>
      <c r="E49" s="45"/>
      <c r="F49" s="38"/>
      <c r="G49" s="98">
        <v>41702</v>
      </c>
      <c r="H49" s="98">
        <v>41719</v>
      </c>
      <c r="I49" s="4">
        <v>2014</v>
      </c>
      <c r="J49" s="97">
        <v>1035000</v>
      </c>
      <c r="K49" s="45"/>
      <c r="L49" s="45"/>
      <c r="M49" s="45"/>
      <c r="N49" s="46"/>
    </row>
    <row r="50" spans="1:14" x14ac:dyDescent="0.3">
      <c r="A50" s="99">
        <v>41597</v>
      </c>
      <c r="B50" s="98">
        <v>41619</v>
      </c>
      <c r="C50" s="4">
        <v>2013</v>
      </c>
      <c r="D50" s="97">
        <v>16614526</v>
      </c>
      <c r="E50" s="45"/>
      <c r="F50" s="38"/>
      <c r="G50" s="98">
        <v>41786</v>
      </c>
      <c r="H50" s="98">
        <v>41803</v>
      </c>
      <c r="I50" s="4">
        <v>2014</v>
      </c>
      <c r="J50" s="97">
        <v>1049111</v>
      </c>
      <c r="K50" s="45"/>
      <c r="L50" s="45"/>
      <c r="M50" s="45"/>
      <c r="N50" s="46"/>
    </row>
    <row r="51" spans="1:14" x14ac:dyDescent="0.3">
      <c r="A51" s="99">
        <v>43788</v>
      </c>
      <c r="B51" s="98">
        <v>43817</v>
      </c>
      <c r="C51" s="4">
        <v>2013</v>
      </c>
      <c r="D51" s="97">
        <v>80026</v>
      </c>
      <c r="E51" s="45"/>
      <c r="F51" s="38"/>
      <c r="G51" s="98">
        <v>41877</v>
      </c>
      <c r="H51" s="98">
        <v>41894</v>
      </c>
      <c r="I51" s="4">
        <v>2014</v>
      </c>
      <c r="J51" s="97">
        <v>694000</v>
      </c>
      <c r="K51" s="45"/>
      <c r="L51" s="45"/>
      <c r="M51" s="45"/>
      <c r="N51" s="46"/>
    </row>
    <row r="52" spans="1:14" x14ac:dyDescent="0.3">
      <c r="A52" s="99">
        <v>41689</v>
      </c>
      <c r="B52" s="98">
        <v>41709</v>
      </c>
      <c r="C52" s="4">
        <v>2014</v>
      </c>
      <c r="D52" s="97">
        <v>19538695</v>
      </c>
      <c r="E52" s="45"/>
      <c r="F52" s="38"/>
      <c r="G52" s="98">
        <v>41968</v>
      </c>
      <c r="H52" s="98">
        <v>41996</v>
      </c>
      <c r="I52" s="4">
        <v>2014</v>
      </c>
      <c r="J52" s="97">
        <v>1049114</v>
      </c>
      <c r="K52" s="45"/>
      <c r="L52" s="45"/>
      <c r="M52" s="45"/>
      <c r="N52" s="46"/>
    </row>
    <row r="53" spans="1:14" x14ac:dyDescent="0.3">
      <c r="A53" s="99">
        <v>41775</v>
      </c>
      <c r="B53" s="98">
        <v>41795</v>
      </c>
      <c r="C53" s="4">
        <v>2014</v>
      </c>
      <c r="D53" s="97">
        <v>16947080</v>
      </c>
      <c r="E53" s="45"/>
      <c r="F53" s="38"/>
      <c r="G53" s="98">
        <v>42417</v>
      </c>
      <c r="H53" s="98">
        <v>42444</v>
      </c>
      <c r="I53" s="4">
        <v>2014</v>
      </c>
      <c r="J53" s="97">
        <v>537971</v>
      </c>
      <c r="K53" s="45"/>
      <c r="L53" s="45"/>
      <c r="M53" s="45"/>
      <c r="N53" s="46"/>
    </row>
    <row r="54" spans="1:14" x14ac:dyDescent="0.3">
      <c r="A54" s="99">
        <v>41869</v>
      </c>
      <c r="B54" s="98">
        <v>41890</v>
      </c>
      <c r="C54" s="4">
        <v>2014</v>
      </c>
      <c r="D54" s="97">
        <v>22473043</v>
      </c>
      <c r="E54" s="45"/>
      <c r="F54" s="38"/>
      <c r="G54" s="98">
        <v>42053</v>
      </c>
      <c r="H54" s="98">
        <v>42080</v>
      </c>
      <c r="I54" s="4">
        <v>2015</v>
      </c>
      <c r="J54" s="97">
        <v>11171647</v>
      </c>
      <c r="K54" s="45"/>
      <c r="L54" s="45"/>
      <c r="M54" s="45"/>
      <c r="N54" s="46"/>
    </row>
    <row r="55" spans="1:14" x14ac:dyDescent="0.3">
      <c r="A55" s="99">
        <v>41968</v>
      </c>
      <c r="B55" s="98">
        <v>41996</v>
      </c>
      <c r="C55" s="4">
        <v>2014</v>
      </c>
      <c r="D55" s="97">
        <v>22021873</v>
      </c>
      <c r="E55" s="45"/>
      <c r="F55" s="38"/>
      <c r="G55" s="98">
        <v>42145</v>
      </c>
      <c r="H55" s="98">
        <v>42172</v>
      </c>
      <c r="I55" s="4">
        <v>2015</v>
      </c>
      <c r="J55" s="97">
        <v>11171647</v>
      </c>
      <c r="K55" s="45"/>
      <c r="L55" s="45"/>
      <c r="M55" s="45"/>
      <c r="N55" s="46"/>
    </row>
    <row r="56" spans="1:14" x14ac:dyDescent="0.3">
      <c r="A56" s="99">
        <v>42788</v>
      </c>
      <c r="B56" s="98">
        <v>42815</v>
      </c>
      <c r="C56" s="4">
        <v>2014</v>
      </c>
      <c r="D56" s="97">
        <v>9301</v>
      </c>
      <c r="E56" s="45"/>
      <c r="F56" s="38"/>
      <c r="G56" s="98">
        <v>42234</v>
      </c>
      <c r="H56" s="98">
        <v>42261</v>
      </c>
      <c r="I56" s="4">
        <v>2015</v>
      </c>
      <c r="J56" s="97">
        <v>11171647</v>
      </c>
      <c r="K56" s="45"/>
      <c r="L56" s="45"/>
      <c r="M56" s="45"/>
      <c r="N56" s="46"/>
    </row>
    <row r="57" spans="1:14" x14ac:dyDescent="0.3">
      <c r="A57" s="99">
        <v>43788</v>
      </c>
      <c r="B57" s="98">
        <v>43817</v>
      </c>
      <c r="C57" s="4">
        <v>2014</v>
      </c>
      <c r="D57" s="97">
        <v>416086</v>
      </c>
      <c r="E57" s="45"/>
      <c r="F57" s="38"/>
      <c r="G57" s="98">
        <v>42325</v>
      </c>
      <c r="H57" s="98">
        <v>42354</v>
      </c>
      <c r="I57" s="4">
        <v>2015</v>
      </c>
      <c r="J57" s="97">
        <v>11171647</v>
      </c>
      <c r="K57" s="45"/>
      <c r="L57" s="45"/>
      <c r="M57" s="45"/>
      <c r="N57" s="46"/>
    </row>
    <row r="58" spans="1:14" x14ac:dyDescent="0.3">
      <c r="A58" s="99">
        <v>41227</v>
      </c>
      <c r="B58" s="100" t="s">
        <v>96</v>
      </c>
      <c r="C58" s="4">
        <v>2015</v>
      </c>
      <c r="D58" s="97">
        <v>5576000</v>
      </c>
      <c r="E58" s="45"/>
      <c r="F58" s="38"/>
      <c r="G58" s="98">
        <v>41611</v>
      </c>
      <c r="H58" s="98">
        <v>41628</v>
      </c>
      <c r="I58" s="4">
        <v>2016</v>
      </c>
      <c r="J58" s="97">
        <v>1708000</v>
      </c>
      <c r="K58" s="45"/>
      <c r="L58" s="45"/>
      <c r="M58" s="45"/>
      <c r="N58" s="46"/>
    </row>
    <row r="59" spans="1:14" x14ac:dyDescent="0.3">
      <c r="A59" s="99">
        <v>42053</v>
      </c>
      <c r="B59" s="98">
        <v>42080</v>
      </c>
      <c r="C59" s="4">
        <v>2015</v>
      </c>
      <c r="D59" s="97">
        <v>62438881</v>
      </c>
      <c r="E59" s="45"/>
      <c r="F59" s="38"/>
      <c r="G59" s="98">
        <v>42417</v>
      </c>
      <c r="H59" s="98">
        <v>42444</v>
      </c>
      <c r="I59" s="4">
        <v>2016</v>
      </c>
      <c r="J59" s="97">
        <v>9538400</v>
      </c>
      <c r="K59" s="45"/>
      <c r="L59" s="45"/>
      <c r="M59" s="45"/>
      <c r="N59" s="46"/>
    </row>
    <row r="60" spans="1:14" x14ac:dyDescent="0.3">
      <c r="A60" s="99">
        <v>42145</v>
      </c>
      <c r="B60" s="98">
        <v>42172</v>
      </c>
      <c r="C60" s="4">
        <v>2015</v>
      </c>
      <c r="D60" s="97">
        <v>63813304</v>
      </c>
      <c r="E60" s="45"/>
      <c r="F60" s="38"/>
      <c r="G60" s="98">
        <v>42508</v>
      </c>
      <c r="H60" s="98">
        <v>42535</v>
      </c>
      <c r="I60" s="4">
        <v>2016</v>
      </c>
      <c r="J60" s="97">
        <v>1085305</v>
      </c>
      <c r="K60" s="45"/>
      <c r="L60" s="45"/>
      <c r="M60" s="45"/>
      <c r="N60" s="46"/>
    </row>
    <row r="61" spans="1:14" x14ac:dyDescent="0.3">
      <c r="A61" s="99">
        <v>42234</v>
      </c>
      <c r="B61" s="98">
        <v>42261</v>
      </c>
      <c r="C61" s="4">
        <v>2015</v>
      </c>
      <c r="D61" s="97">
        <v>62257713</v>
      </c>
      <c r="E61" s="45"/>
      <c r="F61" s="38"/>
      <c r="G61" s="98">
        <v>42598</v>
      </c>
      <c r="H61" s="98">
        <v>42625</v>
      </c>
      <c r="I61" s="4">
        <v>2016</v>
      </c>
      <c r="J61" s="97">
        <v>3520244</v>
      </c>
      <c r="K61" s="45"/>
      <c r="L61" s="45"/>
      <c r="M61" s="45"/>
      <c r="N61" s="46"/>
    </row>
    <row r="62" spans="1:14" x14ac:dyDescent="0.3">
      <c r="A62" s="99">
        <v>42325</v>
      </c>
      <c r="B62" s="98">
        <v>42354</v>
      </c>
      <c r="C62" s="4">
        <v>2015</v>
      </c>
      <c r="D62" s="97">
        <v>63941361</v>
      </c>
      <c r="E62" s="45"/>
      <c r="F62" s="38"/>
      <c r="G62" s="98">
        <v>42689</v>
      </c>
      <c r="H62" s="98">
        <v>42718</v>
      </c>
      <c r="I62" s="4">
        <v>2016</v>
      </c>
      <c r="J62" s="97">
        <v>8942291</v>
      </c>
      <c r="K62" s="45"/>
      <c r="L62" s="45"/>
      <c r="M62" s="45"/>
      <c r="N62" s="46"/>
    </row>
    <row r="63" spans="1:14" x14ac:dyDescent="0.3">
      <c r="A63" s="99">
        <v>42689</v>
      </c>
      <c r="B63" s="98">
        <v>42718</v>
      </c>
      <c r="C63" s="4">
        <v>2015</v>
      </c>
      <c r="D63" s="97">
        <v>827375</v>
      </c>
      <c r="E63" s="45"/>
      <c r="F63" s="38"/>
      <c r="G63" s="98">
        <v>43053</v>
      </c>
      <c r="H63" s="98">
        <v>43082</v>
      </c>
      <c r="I63" s="4">
        <v>2016</v>
      </c>
      <c r="J63" s="97">
        <v>2169033</v>
      </c>
      <c r="K63" s="45"/>
      <c r="L63" s="45"/>
      <c r="M63" s="45"/>
      <c r="N63" s="46"/>
    </row>
    <row r="64" spans="1:14" x14ac:dyDescent="0.3">
      <c r="A64" s="99">
        <v>43788</v>
      </c>
      <c r="B64" s="98">
        <v>43817</v>
      </c>
      <c r="C64" s="4">
        <v>2015</v>
      </c>
      <c r="D64" s="97">
        <v>212730</v>
      </c>
      <c r="E64" s="45"/>
      <c r="F64" s="38"/>
      <c r="G64" s="98">
        <v>43152</v>
      </c>
      <c r="H64" s="98">
        <v>43179</v>
      </c>
      <c r="I64" s="4">
        <v>2016</v>
      </c>
      <c r="J64" s="97">
        <v>1932704</v>
      </c>
      <c r="K64" s="45"/>
      <c r="L64" s="45"/>
      <c r="M64" s="45"/>
      <c r="N64" s="46"/>
    </row>
    <row r="65" spans="1:14" x14ac:dyDescent="0.3">
      <c r="A65" s="99">
        <v>44152</v>
      </c>
      <c r="B65" s="98">
        <v>44181</v>
      </c>
      <c r="C65" s="4">
        <v>2015</v>
      </c>
      <c r="D65" s="97">
        <v>213942</v>
      </c>
      <c r="E65" s="45"/>
      <c r="F65" s="38"/>
      <c r="G65" s="98">
        <v>43235</v>
      </c>
      <c r="H65" s="98">
        <v>43262</v>
      </c>
      <c r="I65" s="4">
        <v>2016</v>
      </c>
      <c r="J65" s="97">
        <v>1932704</v>
      </c>
      <c r="K65" s="45"/>
      <c r="L65" s="45"/>
      <c r="M65" s="45"/>
      <c r="N65" s="46"/>
    </row>
    <row r="66" spans="1:14" x14ac:dyDescent="0.3">
      <c r="A66" s="99">
        <v>41324</v>
      </c>
      <c r="B66" s="100" t="s">
        <v>97</v>
      </c>
      <c r="C66" s="4">
        <v>2016</v>
      </c>
      <c r="D66" s="97">
        <v>4440000</v>
      </c>
      <c r="E66" s="45"/>
      <c r="F66" s="38"/>
      <c r="G66" s="98">
        <v>43326</v>
      </c>
      <c r="H66" s="98">
        <v>43353</v>
      </c>
      <c r="I66" s="4">
        <v>2016</v>
      </c>
      <c r="J66" s="97">
        <v>1932704</v>
      </c>
      <c r="K66" s="45"/>
      <c r="L66" s="45"/>
      <c r="M66" s="45"/>
      <c r="N66" s="46"/>
    </row>
    <row r="67" spans="1:14" x14ac:dyDescent="0.3">
      <c r="A67" s="99">
        <v>41410</v>
      </c>
      <c r="B67" s="98">
        <v>41430</v>
      </c>
      <c r="C67" s="4">
        <v>2016</v>
      </c>
      <c r="D67" s="97">
        <v>7515000</v>
      </c>
      <c r="E67" s="45"/>
      <c r="F67" s="38"/>
      <c r="G67" s="98">
        <v>43418</v>
      </c>
      <c r="H67" s="98">
        <v>43447</v>
      </c>
      <c r="I67" s="4">
        <v>2016</v>
      </c>
      <c r="J67" s="97">
        <v>1932704</v>
      </c>
      <c r="K67" s="45"/>
      <c r="L67" s="45"/>
      <c r="M67" s="45"/>
      <c r="N67" s="46"/>
    </row>
    <row r="68" spans="1:14" x14ac:dyDescent="0.3">
      <c r="A68" s="99">
        <v>41502</v>
      </c>
      <c r="B68" s="98">
        <v>41523</v>
      </c>
      <c r="C68" s="4">
        <v>2016</v>
      </c>
      <c r="D68" s="97">
        <v>9560000</v>
      </c>
      <c r="E68" s="45"/>
      <c r="F68" s="38"/>
      <c r="G68" s="98">
        <v>43516</v>
      </c>
      <c r="H68" s="98">
        <v>43543</v>
      </c>
      <c r="I68" s="4">
        <v>2016</v>
      </c>
      <c r="J68" s="97">
        <v>1914995</v>
      </c>
      <c r="K68" s="45"/>
      <c r="L68" s="45"/>
      <c r="M68" s="45"/>
      <c r="N68" s="46"/>
    </row>
    <row r="69" spans="1:14" x14ac:dyDescent="0.3">
      <c r="A69" s="99">
        <v>41597</v>
      </c>
      <c r="B69" s="98">
        <v>41619</v>
      </c>
      <c r="C69" s="4">
        <v>2016</v>
      </c>
      <c r="D69" s="97">
        <v>9560000</v>
      </c>
      <c r="E69" s="45"/>
      <c r="F69" s="38"/>
      <c r="G69" s="98">
        <v>43599</v>
      </c>
      <c r="H69" s="98">
        <v>43627</v>
      </c>
      <c r="I69" s="4">
        <v>2016</v>
      </c>
      <c r="J69" s="97">
        <v>1914995</v>
      </c>
      <c r="K69" s="45"/>
      <c r="L69" s="45"/>
      <c r="M69" s="45"/>
      <c r="N69" s="46"/>
    </row>
    <row r="70" spans="1:14" x14ac:dyDescent="0.3">
      <c r="A70" s="99">
        <v>42417</v>
      </c>
      <c r="B70" s="98">
        <v>42444</v>
      </c>
      <c r="C70" s="4">
        <v>2016</v>
      </c>
      <c r="D70" s="97">
        <v>56876282</v>
      </c>
      <c r="E70" s="45"/>
      <c r="F70" s="38"/>
      <c r="G70" s="98">
        <v>43697</v>
      </c>
      <c r="H70" s="98">
        <v>43725</v>
      </c>
      <c r="I70" s="4">
        <v>2016</v>
      </c>
      <c r="J70" s="97">
        <v>1914995</v>
      </c>
      <c r="K70" s="45"/>
      <c r="L70" s="45"/>
      <c r="M70" s="45"/>
      <c r="N70" s="46"/>
    </row>
    <row r="71" spans="1:14" x14ac:dyDescent="0.3">
      <c r="A71" s="99">
        <v>42508</v>
      </c>
      <c r="B71" s="98">
        <v>42535</v>
      </c>
      <c r="C71" s="4">
        <v>2016</v>
      </c>
      <c r="D71" s="97">
        <v>6174695</v>
      </c>
      <c r="E71" s="45"/>
      <c r="F71" s="38"/>
      <c r="G71" s="98">
        <v>43788</v>
      </c>
      <c r="H71" s="98">
        <v>43817</v>
      </c>
      <c r="I71" s="4">
        <v>2016</v>
      </c>
      <c r="J71" s="97">
        <v>1736736</v>
      </c>
      <c r="K71" s="45"/>
      <c r="L71" s="45"/>
      <c r="M71" s="45"/>
      <c r="N71" s="46"/>
    </row>
    <row r="72" spans="1:14" x14ac:dyDescent="0.3">
      <c r="A72" s="99">
        <v>42598</v>
      </c>
      <c r="B72" s="98">
        <v>42625</v>
      </c>
      <c r="C72" s="4">
        <v>2016</v>
      </c>
      <c r="D72" s="97">
        <v>26500756</v>
      </c>
      <c r="E72" s="45"/>
      <c r="F72" s="38"/>
      <c r="G72" s="98">
        <v>41702</v>
      </c>
      <c r="H72" s="98">
        <v>41719</v>
      </c>
      <c r="I72" s="4">
        <v>2017</v>
      </c>
      <c r="J72" s="97">
        <v>1285000</v>
      </c>
      <c r="K72" s="45"/>
      <c r="L72" s="45"/>
      <c r="M72" s="45"/>
      <c r="N72" s="46"/>
    </row>
    <row r="73" spans="1:14" x14ac:dyDescent="0.3">
      <c r="A73" s="99">
        <v>42689</v>
      </c>
      <c r="B73" s="98">
        <v>42718</v>
      </c>
      <c r="C73" s="4">
        <v>2016</v>
      </c>
      <c r="D73" s="97">
        <v>67190334</v>
      </c>
      <c r="E73" s="45"/>
      <c r="F73" s="45"/>
      <c r="G73" s="98">
        <v>41786</v>
      </c>
      <c r="H73" s="98">
        <v>41803</v>
      </c>
      <c r="I73" s="4">
        <v>2017</v>
      </c>
      <c r="J73" s="97">
        <v>1302000</v>
      </c>
      <c r="K73" s="45"/>
      <c r="L73" s="45"/>
      <c r="M73" s="45"/>
      <c r="N73" s="46"/>
    </row>
    <row r="74" spans="1:14" x14ac:dyDescent="0.3">
      <c r="A74" s="99">
        <v>43053</v>
      </c>
      <c r="B74" s="98">
        <v>43082</v>
      </c>
      <c r="C74" s="4">
        <v>2016</v>
      </c>
      <c r="D74" s="97">
        <v>13740624</v>
      </c>
      <c r="E74" s="45"/>
      <c r="F74" s="45"/>
      <c r="G74" s="98">
        <v>41877</v>
      </c>
      <c r="H74" s="98">
        <v>41894</v>
      </c>
      <c r="I74" s="4">
        <v>2017</v>
      </c>
      <c r="J74" s="97">
        <v>1455000</v>
      </c>
      <c r="K74" s="45"/>
      <c r="L74" s="45"/>
      <c r="M74" s="45"/>
      <c r="N74" s="46"/>
    </row>
    <row r="75" spans="1:14" x14ac:dyDescent="0.3">
      <c r="A75" s="99">
        <v>43152</v>
      </c>
      <c r="B75" s="98">
        <v>43179</v>
      </c>
      <c r="C75" s="4">
        <v>2016</v>
      </c>
      <c r="D75" s="97">
        <v>12961816</v>
      </c>
      <c r="E75" s="45"/>
      <c r="F75" s="38"/>
      <c r="G75" s="98">
        <v>41968</v>
      </c>
      <c r="H75" s="98">
        <v>41996</v>
      </c>
      <c r="I75" s="4">
        <v>2017</v>
      </c>
      <c r="J75" s="97">
        <v>1527000</v>
      </c>
      <c r="K75" s="45"/>
      <c r="L75" s="45"/>
      <c r="M75" s="45"/>
      <c r="N75" s="46"/>
    </row>
    <row r="76" spans="1:14" x14ac:dyDescent="0.3">
      <c r="A76" s="99">
        <v>43235</v>
      </c>
      <c r="B76" s="98">
        <v>43262</v>
      </c>
      <c r="C76" s="4">
        <v>2016</v>
      </c>
      <c r="D76" s="97">
        <v>11436180</v>
      </c>
      <c r="E76" s="45"/>
      <c r="F76" s="38"/>
      <c r="G76" s="98">
        <v>42788</v>
      </c>
      <c r="H76" s="98">
        <v>42815</v>
      </c>
      <c r="I76" s="4">
        <v>2017</v>
      </c>
      <c r="J76" s="97">
        <v>1555604</v>
      </c>
      <c r="K76" s="45"/>
      <c r="L76" s="45"/>
      <c r="M76" s="45"/>
      <c r="N76" s="46"/>
    </row>
    <row r="77" spans="1:14" x14ac:dyDescent="0.3">
      <c r="A77" s="99">
        <v>43326</v>
      </c>
      <c r="B77" s="98">
        <v>43353</v>
      </c>
      <c r="C77" s="4">
        <v>2016</v>
      </c>
      <c r="D77" s="97">
        <v>13951548</v>
      </c>
      <c r="E77" s="45"/>
      <c r="F77" s="38"/>
      <c r="G77" s="98">
        <v>42871</v>
      </c>
      <c r="H77" s="98">
        <v>42899</v>
      </c>
      <c r="I77" s="4">
        <v>2017</v>
      </c>
      <c r="J77" s="97">
        <v>8676131</v>
      </c>
      <c r="K77" s="45"/>
      <c r="L77" s="45"/>
      <c r="M77" s="45"/>
      <c r="N77" s="46"/>
    </row>
    <row r="78" spans="1:14" x14ac:dyDescent="0.3">
      <c r="A78" s="99">
        <v>43418</v>
      </c>
      <c r="B78" s="98">
        <v>43447</v>
      </c>
      <c r="C78" s="4">
        <v>2016</v>
      </c>
      <c r="D78" s="97">
        <v>8934832</v>
      </c>
      <c r="E78" s="45"/>
      <c r="F78" s="38"/>
      <c r="G78" s="98">
        <v>42961</v>
      </c>
      <c r="H78" s="98">
        <v>42989</v>
      </c>
      <c r="I78" s="4">
        <v>2017</v>
      </c>
      <c r="J78" s="97">
        <v>8676131</v>
      </c>
      <c r="K78" s="45"/>
      <c r="L78" s="45"/>
      <c r="M78" s="45"/>
      <c r="N78" s="46"/>
    </row>
    <row r="79" spans="1:14" x14ac:dyDescent="0.3">
      <c r="A79" s="99">
        <v>43788</v>
      </c>
      <c r="B79" s="98">
        <v>43817</v>
      </c>
      <c r="C79" s="4">
        <v>2016</v>
      </c>
      <c r="D79" s="97">
        <v>5382</v>
      </c>
      <c r="E79" s="45"/>
      <c r="F79" s="38"/>
      <c r="G79" s="98">
        <v>43053</v>
      </c>
      <c r="H79" s="98">
        <v>43082</v>
      </c>
      <c r="I79" s="4">
        <v>2017</v>
      </c>
      <c r="J79" s="97">
        <v>8676132</v>
      </c>
      <c r="K79" s="45"/>
      <c r="L79" s="45"/>
      <c r="M79" s="45"/>
      <c r="N79" s="46"/>
    </row>
    <row r="80" spans="1:14" x14ac:dyDescent="0.3">
      <c r="A80" s="99">
        <v>41689</v>
      </c>
      <c r="B80" s="98">
        <v>41709</v>
      </c>
      <c r="C80" s="4">
        <v>2017</v>
      </c>
      <c r="D80" s="97">
        <v>9260000</v>
      </c>
      <c r="E80" s="45"/>
      <c r="F80" s="38"/>
      <c r="G80" s="98">
        <v>43788</v>
      </c>
      <c r="H80" s="98">
        <v>43817</v>
      </c>
      <c r="I80" s="4">
        <v>2017</v>
      </c>
      <c r="J80" s="97">
        <v>178260</v>
      </c>
      <c r="K80" s="45"/>
      <c r="L80" s="45"/>
      <c r="M80" s="45"/>
      <c r="N80" s="46"/>
    </row>
    <row r="81" spans="1:14" x14ac:dyDescent="0.3">
      <c r="A81" s="99">
        <v>41775</v>
      </c>
      <c r="B81" s="98">
        <v>41795</v>
      </c>
      <c r="C81" s="4">
        <v>2017</v>
      </c>
      <c r="D81" s="97">
        <v>4036000</v>
      </c>
      <c r="E81" s="45"/>
      <c r="F81" s="38"/>
      <c r="G81" s="98">
        <v>43880</v>
      </c>
      <c r="H81" s="98">
        <v>43907</v>
      </c>
      <c r="I81" s="4">
        <v>2017</v>
      </c>
      <c r="J81" s="97">
        <v>1813781</v>
      </c>
      <c r="K81" s="45"/>
      <c r="L81" s="45"/>
      <c r="M81" s="45"/>
      <c r="N81" s="46"/>
    </row>
    <row r="82" spans="1:14" x14ac:dyDescent="0.3">
      <c r="A82" s="99">
        <v>41869</v>
      </c>
      <c r="B82" s="98">
        <v>41890</v>
      </c>
      <c r="C82" s="4">
        <v>2017</v>
      </c>
      <c r="D82" s="97">
        <v>6470000</v>
      </c>
      <c r="E82" s="45"/>
      <c r="F82" s="45"/>
      <c r="G82" s="98">
        <v>43971</v>
      </c>
      <c r="H82" s="98">
        <v>43999</v>
      </c>
      <c r="I82" s="4">
        <v>2017</v>
      </c>
      <c r="J82" s="97">
        <v>1813781</v>
      </c>
      <c r="K82" s="45"/>
      <c r="L82" s="45"/>
      <c r="M82" s="45"/>
      <c r="N82" s="46"/>
    </row>
    <row r="83" spans="1:14" x14ac:dyDescent="0.3">
      <c r="A83" s="99">
        <v>41968</v>
      </c>
      <c r="B83" s="98">
        <v>41996</v>
      </c>
      <c r="C83" s="4">
        <v>2017</v>
      </c>
      <c r="D83" s="97">
        <v>9260000</v>
      </c>
      <c r="E83" s="45"/>
      <c r="F83" s="45"/>
      <c r="G83" s="98">
        <v>44335</v>
      </c>
      <c r="H83" s="98">
        <v>44364</v>
      </c>
      <c r="I83" s="4">
        <v>2017</v>
      </c>
      <c r="J83" s="97">
        <v>1468530</v>
      </c>
      <c r="K83" s="45"/>
      <c r="L83" s="45"/>
      <c r="M83" s="45"/>
      <c r="N83" s="46"/>
    </row>
    <row r="84" spans="1:14" x14ac:dyDescent="0.3">
      <c r="A84" s="99">
        <v>42788</v>
      </c>
      <c r="B84" s="98">
        <v>42815</v>
      </c>
      <c r="C84" s="4">
        <v>2017</v>
      </c>
      <c r="D84" s="97">
        <v>10108095</v>
      </c>
      <c r="E84" s="45"/>
      <c r="F84" s="38"/>
      <c r="G84" s="98">
        <v>42053</v>
      </c>
      <c r="H84" s="98">
        <v>42080</v>
      </c>
      <c r="I84" s="4">
        <v>2018</v>
      </c>
      <c r="J84" s="97">
        <v>1474000</v>
      </c>
      <c r="K84" s="45"/>
      <c r="L84" s="45"/>
      <c r="M84" s="45"/>
      <c r="N84" s="46"/>
    </row>
    <row r="85" spans="1:14" x14ac:dyDescent="0.3">
      <c r="A85" s="99">
        <v>42871</v>
      </c>
      <c r="B85" s="98">
        <v>42899</v>
      </c>
      <c r="C85" s="4">
        <v>2017</v>
      </c>
      <c r="D85" s="97">
        <v>66635829</v>
      </c>
      <c r="E85" s="45"/>
      <c r="F85" s="38"/>
      <c r="G85" s="98">
        <v>42145</v>
      </c>
      <c r="H85" s="98">
        <v>42172</v>
      </c>
      <c r="I85" s="4">
        <v>2018</v>
      </c>
      <c r="J85" s="97">
        <v>1386463</v>
      </c>
      <c r="K85" s="45"/>
      <c r="L85" s="45"/>
      <c r="M85" s="45"/>
      <c r="N85" s="46"/>
    </row>
    <row r="86" spans="1:14" x14ac:dyDescent="0.3">
      <c r="A86" s="99">
        <v>42961</v>
      </c>
      <c r="B86" s="98">
        <v>42989</v>
      </c>
      <c r="C86" s="4">
        <v>2017</v>
      </c>
      <c r="D86" s="97">
        <v>55211702</v>
      </c>
      <c r="E86" s="45"/>
      <c r="F86" s="38"/>
      <c r="G86" s="98">
        <v>42234</v>
      </c>
      <c r="H86" s="98">
        <v>42261</v>
      </c>
      <c r="I86" s="4">
        <v>2018</v>
      </c>
      <c r="J86" s="97">
        <v>1474000</v>
      </c>
      <c r="K86" s="45"/>
      <c r="L86" s="45"/>
      <c r="M86" s="45"/>
      <c r="N86" s="46"/>
    </row>
    <row r="87" spans="1:14" x14ac:dyDescent="0.3">
      <c r="A87" s="99">
        <v>43053</v>
      </c>
      <c r="B87" s="98">
        <v>43082</v>
      </c>
      <c r="C87" s="4">
        <v>2017</v>
      </c>
      <c r="D87" s="97">
        <v>54962497</v>
      </c>
      <c r="E87" s="45"/>
      <c r="F87" s="38"/>
      <c r="G87" s="98">
        <v>42325</v>
      </c>
      <c r="H87" s="98">
        <v>42354</v>
      </c>
      <c r="I87" s="4">
        <v>2018</v>
      </c>
      <c r="J87" s="97">
        <v>1474000</v>
      </c>
      <c r="K87" s="45"/>
      <c r="L87" s="45"/>
      <c r="M87" s="45"/>
      <c r="N87" s="46"/>
    </row>
    <row r="88" spans="1:14" x14ac:dyDescent="0.3">
      <c r="A88" s="99">
        <v>43418</v>
      </c>
      <c r="B88" s="98">
        <v>43447</v>
      </c>
      <c r="C88" s="4">
        <v>2017</v>
      </c>
      <c r="D88" s="97">
        <v>4900132</v>
      </c>
      <c r="E88" s="45"/>
      <c r="F88" s="45"/>
      <c r="G88" s="98">
        <v>43152</v>
      </c>
      <c r="H88" s="98">
        <v>43179</v>
      </c>
      <c r="I88" s="4">
        <v>2018</v>
      </c>
      <c r="J88" s="97">
        <v>7730818</v>
      </c>
      <c r="K88" s="45"/>
      <c r="L88" s="45"/>
      <c r="M88" s="45"/>
      <c r="N88" s="46"/>
    </row>
    <row r="89" spans="1:14" x14ac:dyDescent="0.3">
      <c r="A89" s="99">
        <v>43516</v>
      </c>
      <c r="B89" s="98">
        <v>43543</v>
      </c>
      <c r="C89" s="4">
        <v>2017</v>
      </c>
      <c r="D89" s="97">
        <v>14254485</v>
      </c>
      <c r="E89" s="45"/>
      <c r="F89" s="45"/>
      <c r="G89" s="98">
        <v>43235</v>
      </c>
      <c r="H89" s="98">
        <v>43262</v>
      </c>
      <c r="I89" s="4">
        <v>2018</v>
      </c>
      <c r="J89" s="97">
        <v>7730818</v>
      </c>
      <c r="K89" s="45"/>
      <c r="L89" s="45"/>
      <c r="M89" s="45"/>
      <c r="N89" s="46"/>
    </row>
    <row r="90" spans="1:14" x14ac:dyDescent="0.3">
      <c r="A90" s="99">
        <v>43697</v>
      </c>
      <c r="B90" s="98">
        <v>43725</v>
      </c>
      <c r="C90" s="4">
        <v>2017</v>
      </c>
      <c r="D90" s="97">
        <v>60</v>
      </c>
      <c r="E90" s="45"/>
      <c r="F90" s="38"/>
      <c r="G90" s="98">
        <v>43326</v>
      </c>
      <c r="H90" s="98">
        <v>43353</v>
      </c>
      <c r="I90" s="4">
        <v>2018</v>
      </c>
      <c r="J90" s="97">
        <v>7730818</v>
      </c>
      <c r="K90" s="45"/>
      <c r="L90" s="45"/>
      <c r="M90" s="45"/>
      <c r="N90" s="46"/>
    </row>
    <row r="91" spans="1:14" x14ac:dyDescent="0.3">
      <c r="A91" s="99">
        <v>43788</v>
      </c>
      <c r="B91" s="98">
        <v>43817</v>
      </c>
      <c r="C91" s="4">
        <v>2017</v>
      </c>
      <c r="D91" s="97">
        <v>23348</v>
      </c>
      <c r="E91" s="45"/>
      <c r="F91" s="38"/>
      <c r="G91" s="98">
        <v>43418</v>
      </c>
      <c r="H91" s="98">
        <v>43447</v>
      </c>
      <c r="I91" s="4">
        <v>2018</v>
      </c>
      <c r="J91" s="97">
        <v>7730818</v>
      </c>
      <c r="K91" s="45"/>
      <c r="L91" s="45"/>
      <c r="M91" s="45"/>
      <c r="N91" s="46"/>
    </row>
    <row r="92" spans="1:14" x14ac:dyDescent="0.3">
      <c r="A92" s="99">
        <v>44152</v>
      </c>
      <c r="B92" s="98">
        <v>44181</v>
      </c>
      <c r="C92" s="4">
        <v>2017</v>
      </c>
      <c r="D92" s="97">
        <v>17913</v>
      </c>
      <c r="E92" s="45"/>
      <c r="F92" s="38"/>
      <c r="G92" s="98">
        <v>42417</v>
      </c>
      <c r="H92" s="98">
        <v>42444</v>
      </c>
      <c r="I92" s="4">
        <v>2019</v>
      </c>
      <c r="J92" s="97">
        <v>1320037</v>
      </c>
      <c r="K92" s="45"/>
      <c r="L92" s="45"/>
      <c r="M92" s="45"/>
      <c r="N92" s="46"/>
    </row>
    <row r="93" spans="1:14" x14ac:dyDescent="0.3">
      <c r="A93" s="101">
        <v>42053</v>
      </c>
      <c r="B93" s="98">
        <v>42080</v>
      </c>
      <c r="C93" s="4">
        <v>2018</v>
      </c>
      <c r="D93" s="97">
        <v>8957500</v>
      </c>
      <c r="E93" s="45"/>
      <c r="F93" s="38"/>
      <c r="G93" s="98">
        <v>42508</v>
      </c>
      <c r="H93" s="98">
        <v>42535</v>
      </c>
      <c r="I93" s="4">
        <v>2019</v>
      </c>
      <c r="J93" s="97">
        <v>128887</v>
      </c>
      <c r="K93" s="45"/>
      <c r="L93" s="45"/>
      <c r="M93" s="45"/>
      <c r="N93" s="46"/>
    </row>
    <row r="94" spans="1:14" x14ac:dyDescent="0.3">
      <c r="A94" s="99">
        <v>42145</v>
      </c>
      <c r="B94" s="98">
        <v>42172</v>
      </c>
      <c r="C94" s="4">
        <v>2018</v>
      </c>
      <c r="D94" s="97">
        <v>8425537</v>
      </c>
      <c r="E94" s="45"/>
      <c r="F94" s="38"/>
      <c r="G94" s="98">
        <v>42598</v>
      </c>
      <c r="H94" s="98">
        <v>42625</v>
      </c>
      <c r="I94" s="4">
        <v>2019</v>
      </c>
      <c r="J94" s="97">
        <v>108440</v>
      </c>
      <c r="K94" s="45"/>
      <c r="L94" s="45"/>
      <c r="M94" s="45"/>
      <c r="N94" s="46"/>
    </row>
    <row r="95" spans="1:14" x14ac:dyDescent="0.3">
      <c r="A95" s="99">
        <v>42234</v>
      </c>
      <c r="B95" s="98">
        <v>42261</v>
      </c>
      <c r="C95" s="4">
        <v>2018</v>
      </c>
      <c r="D95" s="97">
        <v>8957500</v>
      </c>
      <c r="E95" s="45"/>
      <c r="F95" s="38"/>
      <c r="G95" s="98">
        <v>42689</v>
      </c>
      <c r="H95" s="98">
        <v>42718</v>
      </c>
      <c r="I95" s="4">
        <v>2019</v>
      </c>
      <c r="J95" s="97">
        <v>143835</v>
      </c>
      <c r="K95" s="45"/>
      <c r="L95" s="45"/>
      <c r="M95" s="45"/>
      <c r="N95" s="46"/>
    </row>
    <row r="96" spans="1:14" x14ac:dyDescent="0.3">
      <c r="A96" s="99">
        <v>42325</v>
      </c>
      <c r="B96" s="98">
        <v>42354</v>
      </c>
      <c r="C96" s="4">
        <v>2018</v>
      </c>
      <c r="D96" s="97">
        <v>8957500</v>
      </c>
      <c r="E96" s="45"/>
      <c r="F96" s="38"/>
      <c r="G96" s="98">
        <v>43516</v>
      </c>
      <c r="H96" s="98">
        <v>43543</v>
      </c>
      <c r="I96" s="4">
        <v>2019</v>
      </c>
      <c r="J96" s="97">
        <v>7659981</v>
      </c>
      <c r="K96" s="45"/>
      <c r="L96" s="45"/>
      <c r="M96" s="45"/>
      <c r="N96" s="46"/>
    </row>
    <row r="97" spans="1:14" x14ac:dyDescent="0.3">
      <c r="A97" s="99">
        <v>43152</v>
      </c>
      <c r="B97" s="98">
        <v>43179</v>
      </c>
      <c r="C97" s="4">
        <v>2018</v>
      </c>
      <c r="D97" s="97">
        <v>51847266</v>
      </c>
      <c r="E97" s="45"/>
      <c r="F97" s="38"/>
      <c r="G97" s="98">
        <v>43599</v>
      </c>
      <c r="H97" s="98">
        <v>43627</v>
      </c>
      <c r="I97" s="4">
        <v>2019</v>
      </c>
      <c r="J97" s="97">
        <v>7659981</v>
      </c>
      <c r="K97" s="45"/>
      <c r="L97" s="45"/>
      <c r="M97" s="45"/>
      <c r="N97" s="46"/>
    </row>
    <row r="98" spans="1:14" x14ac:dyDescent="0.3">
      <c r="A98" s="99">
        <v>43235</v>
      </c>
      <c r="B98" s="98">
        <v>43262</v>
      </c>
      <c r="C98" s="4">
        <v>2018</v>
      </c>
      <c r="D98" s="97">
        <v>45744720</v>
      </c>
      <c r="E98" s="45"/>
      <c r="F98" s="38"/>
      <c r="G98" s="98">
        <v>43697</v>
      </c>
      <c r="H98" s="98">
        <v>43725</v>
      </c>
      <c r="I98" s="4">
        <v>2019</v>
      </c>
      <c r="J98" s="97">
        <v>7659981</v>
      </c>
      <c r="K98" s="45"/>
      <c r="L98" s="45"/>
      <c r="M98" s="45"/>
      <c r="N98" s="46"/>
    </row>
    <row r="99" spans="1:14" x14ac:dyDescent="0.3">
      <c r="A99" s="99">
        <v>43326</v>
      </c>
      <c r="B99" s="98">
        <v>43353</v>
      </c>
      <c r="C99" s="4">
        <v>2018</v>
      </c>
      <c r="D99" s="97">
        <v>55806195</v>
      </c>
      <c r="E99" s="45"/>
      <c r="F99" s="38"/>
      <c r="G99" s="98">
        <v>43788</v>
      </c>
      <c r="H99" s="98">
        <v>43817</v>
      </c>
      <c r="I99" s="4">
        <v>2019</v>
      </c>
      <c r="J99" s="97">
        <v>7659984</v>
      </c>
      <c r="K99" s="45"/>
      <c r="L99" s="45"/>
      <c r="M99" s="45"/>
      <c r="N99" s="46"/>
    </row>
    <row r="100" spans="1:14" x14ac:dyDescent="0.3">
      <c r="A100" s="99">
        <v>43418</v>
      </c>
      <c r="B100" s="98">
        <v>43447</v>
      </c>
      <c r="C100" s="4">
        <v>2018</v>
      </c>
      <c r="D100" s="97">
        <v>55327231</v>
      </c>
      <c r="E100" s="45"/>
      <c r="F100" s="38"/>
      <c r="G100" s="98">
        <v>44335</v>
      </c>
      <c r="H100" s="98">
        <v>44364</v>
      </c>
      <c r="I100" s="4">
        <v>2019</v>
      </c>
      <c r="J100" s="97">
        <v>823289</v>
      </c>
      <c r="K100" s="45"/>
      <c r="L100" s="45"/>
      <c r="M100" s="45"/>
      <c r="N100" s="46"/>
    </row>
    <row r="101" spans="1:14" x14ac:dyDescent="0.3">
      <c r="A101" s="99">
        <v>43788</v>
      </c>
      <c r="B101" s="98">
        <v>43817</v>
      </c>
      <c r="C101" s="4">
        <v>2018</v>
      </c>
      <c r="D101" s="97">
        <v>49460</v>
      </c>
      <c r="E101" s="45"/>
      <c r="F101" s="38"/>
      <c r="G101" s="98">
        <v>42788</v>
      </c>
      <c r="H101" s="98">
        <v>42815</v>
      </c>
      <c r="I101" s="4">
        <v>2020</v>
      </c>
      <c r="J101" s="97">
        <v>98660</v>
      </c>
      <c r="K101" s="45"/>
      <c r="L101" s="45"/>
      <c r="M101" s="45"/>
      <c r="N101" s="46"/>
    </row>
    <row r="102" spans="1:14" x14ac:dyDescent="0.3">
      <c r="A102" s="99">
        <v>44152</v>
      </c>
      <c r="B102" s="98">
        <v>44181</v>
      </c>
      <c r="C102" s="4">
        <v>2018</v>
      </c>
      <c r="D102" s="97">
        <v>49320</v>
      </c>
      <c r="E102" s="45"/>
      <c r="F102" s="45"/>
      <c r="G102" s="98">
        <v>42871</v>
      </c>
      <c r="H102" s="98">
        <v>42899</v>
      </c>
      <c r="I102" s="4">
        <v>2020</v>
      </c>
      <c r="J102" s="97">
        <v>297950</v>
      </c>
      <c r="K102" s="45"/>
      <c r="L102" s="45"/>
      <c r="M102" s="45"/>
      <c r="N102" s="46"/>
    </row>
    <row r="103" spans="1:14" x14ac:dyDescent="0.3">
      <c r="A103" s="99">
        <v>42417</v>
      </c>
      <c r="B103" s="98">
        <v>42444</v>
      </c>
      <c r="C103" s="4">
        <v>2019</v>
      </c>
      <c r="D103" s="97">
        <v>8040963</v>
      </c>
      <c r="E103" s="45"/>
      <c r="F103" s="45"/>
      <c r="G103" s="98">
        <v>42961</v>
      </c>
      <c r="H103" s="98">
        <v>42989</v>
      </c>
      <c r="I103" s="4">
        <v>2020</v>
      </c>
      <c r="J103" s="97">
        <v>1368500</v>
      </c>
      <c r="K103" s="45"/>
      <c r="L103" s="45"/>
      <c r="M103" s="45"/>
      <c r="N103" s="46"/>
    </row>
    <row r="104" spans="1:14" x14ac:dyDescent="0.3">
      <c r="A104" s="99">
        <v>42508</v>
      </c>
      <c r="B104" s="98">
        <v>42535</v>
      </c>
      <c r="C104" s="4">
        <v>2019</v>
      </c>
      <c r="D104" s="97">
        <v>785113</v>
      </c>
      <c r="E104" s="45"/>
      <c r="F104" s="38"/>
      <c r="G104" s="98">
        <v>43053</v>
      </c>
      <c r="H104" s="98">
        <v>43082</v>
      </c>
      <c r="I104" s="4">
        <v>2020</v>
      </c>
      <c r="J104" s="97">
        <v>1368500</v>
      </c>
      <c r="K104" s="45"/>
      <c r="L104" s="45"/>
      <c r="M104" s="45"/>
      <c r="N104" s="46"/>
    </row>
    <row r="105" spans="1:14" x14ac:dyDescent="0.3">
      <c r="A105" s="99">
        <v>42598</v>
      </c>
      <c r="B105" s="98">
        <v>42625</v>
      </c>
      <c r="C105" s="4">
        <v>2019</v>
      </c>
      <c r="D105" s="97">
        <v>660560</v>
      </c>
      <c r="E105" s="45"/>
      <c r="F105" s="38"/>
      <c r="G105" s="98">
        <v>43880</v>
      </c>
      <c r="H105" s="98">
        <v>43907</v>
      </c>
      <c r="I105" s="4">
        <v>2020</v>
      </c>
      <c r="J105" s="97">
        <v>7255125</v>
      </c>
      <c r="K105" s="45"/>
      <c r="L105" s="45"/>
      <c r="M105" s="45"/>
      <c r="N105" s="46"/>
    </row>
    <row r="106" spans="1:14" x14ac:dyDescent="0.3">
      <c r="A106" s="99">
        <v>42689</v>
      </c>
      <c r="B106" s="98">
        <v>42718</v>
      </c>
      <c r="C106" s="4">
        <v>2019</v>
      </c>
      <c r="D106" s="97">
        <v>876165</v>
      </c>
      <c r="E106" s="45"/>
      <c r="F106" s="38"/>
      <c r="G106" s="98">
        <v>43971</v>
      </c>
      <c r="H106" s="98">
        <v>43999</v>
      </c>
      <c r="I106" s="4">
        <v>2020</v>
      </c>
      <c r="J106" s="97">
        <v>1521372</v>
      </c>
      <c r="K106" s="45"/>
      <c r="L106" s="45"/>
      <c r="M106" s="45"/>
      <c r="N106" s="46"/>
    </row>
    <row r="107" spans="1:14" x14ac:dyDescent="0.3">
      <c r="A107" s="99">
        <v>43516</v>
      </c>
      <c r="B107" s="98">
        <v>43543</v>
      </c>
      <c r="C107" s="4">
        <v>2019</v>
      </c>
      <c r="D107" s="97">
        <v>57017943</v>
      </c>
      <c r="E107" s="45"/>
      <c r="F107" s="38"/>
      <c r="G107" s="98">
        <v>44061</v>
      </c>
      <c r="H107" s="98">
        <v>44089</v>
      </c>
      <c r="I107" s="4">
        <v>2020</v>
      </c>
      <c r="J107" s="97">
        <v>6444090</v>
      </c>
      <c r="K107" s="45"/>
      <c r="L107" s="45"/>
      <c r="M107" s="45"/>
      <c r="N107" s="46"/>
    </row>
    <row r="108" spans="1:14" x14ac:dyDescent="0.3">
      <c r="A108" s="99">
        <v>43599</v>
      </c>
      <c r="B108" s="98">
        <v>43627</v>
      </c>
      <c r="C108" s="4">
        <v>2019</v>
      </c>
      <c r="D108" s="97">
        <v>56746146</v>
      </c>
      <c r="E108" s="45"/>
      <c r="F108" s="45"/>
      <c r="G108" s="98">
        <v>44152</v>
      </c>
      <c r="H108" s="98">
        <v>44181</v>
      </c>
      <c r="I108" s="4">
        <v>2020</v>
      </c>
      <c r="J108" s="97">
        <v>7255128</v>
      </c>
      <c r="K108" s="45"/>
      <c r="L108" s="45"/>
      <c r="M108" s="45"/>
      <c r="N108" s="46"/>
    </row>
    <row r="109" spans="1:14" x14ac:dyDescent="0.3">
      <c r="A109" s="99">
        <v>43697</v>
      </c>
      <c r="B109" s="98">
        <v>43725</v>
      </c>
      <c r="C109" s="4">
        <v>2019</v>
      </c>
      <c r="D109" s="97">
        <v>56714479</v>
      </c>
      <c r="E109" s="45"/>
      <c r="F109" s="38"/>
      <c r="G109" s="98">
        <v>44335</v>
      </c>
      <c r="H109" s="98">
        <v>44364</v>
      </c>
      <c r="I109" s="4">
        <v>2020</v>
      </c>
      <c r="J109" s="97">
        <v>339171</v>
      </c>
      <c r="K109" s="45"/>
      <c r="L109" s="45"/>
      <c r="M109" s="45"/>
      <c r="N109" s="46"/>
    </row>
    <row r="110" spans="1:14" x14ac:dyDescent="0.3">
      <c r="A110" s="99">
        <v>43788</v>
      </c>
      <c r="B110" s="98">
        <v>43817</v>
      </c>
      <c r="C110" s="4">
        <v>2019</v>
      </c>
      <c r="D110" s="97">
        <v>57073649</v>
      </c>
      <c r="E110" s="45"/>
      <c r="F110" s="38"/>
      <c r="G110" s="98">
        <v>44426</v>
      </c>
      <c r="H110" s="98">
        <v>44454</v>
      </c>
      <c r="I110" s="4">
        <v>2020</v>
      </c>
      <c r="J110" s="97">
        <v>1807701</v>
      </c>
      <c r="K110" s="45"/>
      <c r="L110" s="45"/>
      <c r="M110" s="45"/>
      <c r="N110" s="46"/>
    </row>
    <row r="111" spans="1:14" x14ac:dyDescent="0.3">
      <c r="A111" s="99">
        <v>42788</v>
      </c>
      <c r="B111" s="98">
        <v>42815</v>
      </c>
      <c r="C111" s="4">
        <v>2020</v>
      </c>
      <c r="D111" s="97">
        <v>602340</v>
      </c>
      <c r="E111" s="45"/>
      <c r="F111" s="38"/>
      <c r="G111" s="98">
        <v>43152</v>
      </c>
      <c r="H111" s="98">
        <v>43179</v>
      </c>
      <c r="I111" s="4">
        <v>2021</v>
      </c>
      <c r="J111" s="97">
        <v>953314</v>
      </c>
      <c r="K111" s="45"/>
      <c r="L111" s="45"/>
      <c r="M111" s="45"/>
      <c r="N111" s="46"/>
    </row>
    <row r="112" spans="1:14" x14ac:dyDescent="0.3">
      <c r="A112" s="99">
        <v>42871</v>
      </c>
      <c r="B112" s="98">
        <v>42899</v>
      </c>
      <c r="C112" s="4">
        <v>2020</v>
      </c>
      <c r="D112" s="97">
        <v>1819050</v>
      </c>
      <c r="E112" s="45"/>
      <c r="F112" s="38"/>
      <c r="G112" s="98">
        <v>43235</v>
      </c>
      <c r="H112" s="98">
        <v>43262</v>
      </c>
      <c r="I112" s="4">
        <v>2021</v>
      </c>
      <c r="J112" s="97">
        <v>673301</v>
      </c>
      <c r="K112" s="45"/>
      <c r="L112" s="45"/>
      <c r="M112" s="45"/>
      <c r="N112" s="46"/>
    </row>
    <row r="113" spans="1:14" x14ac:dyDescent="0.3">
      <c r="A113" s="99">
        <v>42961</v>
      </c>
      <c r="B113" s="98">
        <v>42989</v>
      </c>
      <c r="C113" s="4">
        <v>2020</v>
      </c>
      <c r="D113" s="97">
        <v>8355000</v>
      </c>
      <c r="E113" s="45"/>
      <c r="F113" s="45"/>
      <c r="G113" s="98">
        <v>43326</v>
      </c>
      <c r="H113" s="98">
        <v>43353</v>
      </c>
      <c r="I113" s="4">
        <v>2021</v>
      </c>
      <c r="J113" s="97">
        <v>1381500</v>
      </c>
      <c r="K113" s="45"/>
      <c r="L113" s="45"/>
      <c r="M113" s="45"/>
      <c r="N113" s="46"/>
    </row>
    <row r="114" spans="1:14" x14ac:dyDescent="0.3">
      <c r="A114" s="99">
        <v>43053</v>
      </c>
      <c r="B114" s="98">
        <v>43082</v>
      </c>
      <c r="C114" s="4">
        <v>2020</v>
      </c>
      <c r="D114" s="97">
        <v>8355000</v>
      </c>
      <c r="E114" s="45"/>
      <c r="F114" s="45"/>
      <c r="G114" s="98">
        <v>43418</v>
      </c>
      <c r="H114" s="98">
        <v>43447</v>
      </c>
      <c r="I114" s="4">
        <v>2021</v>
      </c>
      <c r="J114" s="97">
        <v>1381500</v>
      </c>
      <c r="K114" s="45"/>
      <c r="L114" s="45"/>
      <c r="M114" s="45"/>
      <c r="N114" s="46"/>
    </row>
    <row r="115" spans="1:14" x14ac:dyDescent="0.3">
      <c r="A115" s="99">
        <v>43880</v>
      </c>
      <c r="B115" s="98">
        <v>43907</v>
      </c>
      <c r="C115" s="4">
        <v>2020</v>
      </c>
      <c r="D115" s="97">
        <v>48021171</v>
      </c>
      <c r="E115" s="45"/>
      <c r="F115" s="38"/>
      <c r="G115" s="98">
        <v>44244</v>
      </c>
      <c r="H115" s="98">
        <v>44271</v>
      </c>
      <c r="I115" s="4">
        <v>2021</v>
      </c>
      <c r="J115" s="97">
        <v>7230807</v>
      </c>
      <c r="K115" s="45"/>
      <c r="L115" s="45"/>
      <c r="M115" s="45"/>
      <c r="N115" s="46"/>
    </row>
    <row r="116" spans="1:14" x14ac:dyDescent="0.3">
      <c r="A116" s="99">
        <v>43971</v>
      </c>
      <c r="B116" s="98">
        <v>43999</v>
      </c>
      <c r="C116" s="4">
        <v>2020</v>
      </c>
      <c r="D116" s="97">
        <v>17825847</v>
      </c>
      <c r="E116" s="45"/>
      <c r="F116" s="38"/>
      <c r="G116" s="98">
        <v>44335</v>
      </c>
      <c r="H116" s="98">
        <v>44364</v>
      </c>
      <c r="I116" s="4">
        <v>2021</v>
      </c>
      <c r="J116" s="97">
        <v>7230807</v>
      </c>
      <c r="K116" s="45"/>
      <c r="L116" s="45"/>
      <c r="M116" s="45"/>
      <c r="N116" s="46"/>
    </row>
    <row r="117" spans="1:14" x14ac:dyDescent="0.3">
      <c r="A117" s="99">
        <v>44061</v>
      </c>
      <c r="B117" s="98">
        <v>44089</v>
      </c>
      <c r="C117" s="4">
        <v>2020</v>
      </c>
      <c r="D117" s="97">
        <v>46182910</v>
      </c>
      <c r="E117" s="45"/>
      <c r="F117" s="38"/>
      <c r="G117" s="98">
        <v>44426</v>
      </c>
      <c r="H117" s="98">
        <v>44454</v>
      </c>
      <c r="I117" s="4">
        <v>2021</v>
      </c>
      <c r="J117" s="97">
        <v>7230807</v>
      </c>
      <c r="K117" s="45"/>
      <c r="L117" s="45"/>
      <c r="M117" s="45"/>
      <c r="N117" s="46"/>
    </row>
    <row r="118" spans="1:14" x14ac:dyDescent="0.3">
      <c r="A118" s="99">
        <v>44152</v>
      </c>
      <c r="B118" s="98">
        <v>44181</v>
      </c>
      <c r="C118" s="4">
        <v>2020</v>
      </c>
      <c r="D118" s="97">
        <v>48830129</v>
      </c>
      <c r="E118" s="45"/>
      <c r="F118" s="38"/>
      <c r="G118" s="98">
        <v>43516</v>
      </c>
      <c r="H118" s="98">
        <v>43543</v>
      </c>
      <c r="I118" s="4">
        <v>2022</v>
      </c>
      <c r="J118" s="97">
        <v>894008</v>
      </c>
      <c r="K118" s="45"/>
      <c r="L118" s="45"/>
      <c r="M118" s="45"/>
      <c r="N118" s="46"/>
    </row>
    <row r="119" spans="1:14" x14ac:dyDescent="0.3">
      <c r="A119" s="99">
        <v>44335</v>
      </c>
      <c r="B119" s="98">
        <v>44364</v>
      </c>
      <c r="C119" s="4">
        <v>2020</v>
      </c>
      <c r="D119" s="97">
        <v>12357068</v>
      </c>
      <c r="E119" s="45"/>
      <c r="F119" s="38"/>
      <c r="G119" s="98">
        <v>43599</v>
      </c>
      <c r="H119" s="98">
        <v>43627</v>
      </c>
      <c r="I119" s="4">
        <v>2022</v>
      </c>
      <c r="J119" s="97">
        <v>1350500</v>
      </c>
      <c r="K119" s="45"/>
      <c r="L119" s="45"/>
      <c r="M119" s="45"/>
      <c r="N119" s="46"/>
    </row>
    <row r="120" spans="1:14" x14ac:dyDescent="0.3">
      <c r="A120" s="99">
        <v>44426</v>
      </c>
      <c r="B120" s="98">
        <v>44454</v>
      </c>
      <c r="C120" s="4">
        <v>2020</v>
      </c>
      <c r="D120" s="97">
        <v>12444605</v>
      </c>
      <c r="E120" s="45"/>
      <c r="F120" s="38"/>
      <c r="G120" s="98">
        <v>43697</v>
      </c>
      <c r="H120" s="98">
        <v>43725</v>
      </c>
      <c r="I120" s="4">
        <v>2022</v>
      </c>
      <c r="J120" s="97">
        <v>1350500</v>
      </c>
      <c r="K120" s="45"/>
      <c r="L120" s="45"/>
      <c r="M120" s="45"/>
      <c r="N120" s="46"/>
    </row>
    <row r="121" spans="1:14" x14ac:dyDescent="0.3">
      <c r="A121" s="99">
        <v>43152</v>
      </c>
      <c r="B121" s="98">
        <v>43179</v>
      </c>
      <c r="C121" s="4">
        <v>2021</v>
      </c>
      <c r="D121" s="97">
        <v>5534261</v>
      </c>
      <c r="E121" s="45"/>
      <c r="F121" s="38"/>
      <c r="G121" s="98">
        <v>43788</v>
      </c>
      <c r="H121" s="98">
        <v>43817</v>
      </c>
      <c r="I121" s="4">
        <v>2022</v>
      </c>
      <c r="J121" s="97">
        <v>1350500</v>
      </c>
      <c r="K121" s="45"/>
      <c r="L121" s="45"/>
      <c r="M121" s="45"/>
      <c r="N121" s="46"/>
    </row>
    <row r="122" spans="1:14" x14ac:dyDescent="0.3">
      <c r="A122" s="99">
        <v>43235</v>
      </c>
      <c r="B122" s="98">
        <v>43262</v>
      </c>
      <c r="C122" s="4">
        <v>2021</v>
      </c>
      <c r="D122" s="97">
        <v>3908701</v>
      </c>
      <c r="E122" s="45"/>
      <c r="F122" s="45"/>
      <c r="G122" s="102" t="s">
        <v>91</v>
      </c>
      <c r="H122" s="45"/>
      <c r="I122" s="45"/>
      <c r="J122" s="45"/>
      <c r="K122" s="45"/>
      <c r="L122" s="45"/>
      <c r="M122" s="45"/>
      <c r="N122" s="46"/>
    </row>
    <row r="123" spans="1:14" x14ac:dyDescent="0.3">
      <c r="A123" s="99">
        <v>43326</v>
      </c>
      <c r="B123" s="98">
        <v>43353</v>
      </c>
      <c r="C123" s="4">
        <v>2021</v>
      </c>
      <c r="D123" s="97">
        <v>8020000</v>
      </c>
      <c r="E123" s="45"/>
      <c r="F123" s="45"/>
      <c r="G123" s="40" t="s">
        <v>28</v>
      </c>
      <c r="H123" s="45"/>
      <c r="I123" s="45"/>
      <c r="J123" s="45"/>
      <c r="K123" s="45"/>
      <c r="L123" s="45"/>
      <c r="M123" s="45"/>
      <c r="N123" s="46"/>
    </row>
    <row r="124" spans="1:14" x14ac:dyDescent="0.3">
      <c r="A124" s="99">
        <v>43418</v>
      </c>
      <c r="B124" s="98">
        <v>43447</v>
      </c>
      <c r="C124" s="4">
        <v>2021</v>
      </c>
      <c r="D124" s="97">
        <v>8020000</v>
      </c>
      <c r="E124" s="45"/>
      <c r="F124" s="38"/>
      <c r="G124" s="45"/>
      <c r="H124" s="45"/>
      <c r="I124" s="45"/>
      <c r="J124" s="45"/>
      <c r="K124" s="45"/>
      <c r="L124" s="45"/>
      <c r="M124" s="45"/>
      <c r="N124" s="46"/>
    </row>
    <row r="125" spans="1:14" x14ac:dyDescent="0.3">
      <c r="A125" s="99">
        <v>44244</v>
      </c>
      <c r="B125" s="98">
        <v>44271</v>
      </c>
      <c r="C125" s="4">
        <v>2021</v>
      </c>
      <c r="D125" s="97">
        <v>47542800</v>
      </c>
      <c r="E125" s="45"/>
      <c r="F125" s="38"/>
      <c r="G125" s="45"/>
      <c r="H125" s="45"/>
      <c r="I125" s="45"/>
      <c r="J125" s="45"/>
      <c r="K125" s="45"/>
      <c r="L125" s="45"/>
      <c r="M125" s="45"/>
      <c r="N125" s="46"/>
    </row>
    <row r="126" spans="1:14" x14ac:dyDescent="0.3">
      <c r="A126" s="99">
        <v>44335</v>
      </c>
      <c r="B126" s="98">
        <v>44364</v>
      </c>
      <c r="C126" s="4">
        <v>2021</v>
      </c>
      <c r="D126" s="97">
        <v>49428273</v>
      </c>
      <c r="E126" s="45"/>
      <c r="F126" s="38"/>
      <c r="G126" s="38"/>
      <c r="H126" s="38"/>
      <c r="I126" s="38"/>
      <c r="J126" s="38"/>
      <c r="K126" s="38"/>
      <c r="L126" s="45"/>
      <c r="M126" s="45"/>
      <c r="N126" s="46"/>
    </row>
    <row r="127" spans="1:14" x14ac:dyDescent="0.3">
      <c r="A127" s="99">
        <v>44426</v>
      </c>
      <c r="B127" s="98">
        <v>44454</v>
      </c>
      <c r="C127" s="4">
        <v>2021</v>
      </c>
      <c r="D127" s="97">
        <v>49778423</v>
      </c>
      <c r="E127" s="45"/>
      <c r="F127" s="38"/>
      <c r="G127" s="45"/>
      <c r="H127" s="45"/>
      <c r="I127" s="45"/>
      <c r="J127" s="45"/>
      <c r="K127" s="45"/>
      <c r="L127" s="45"/>
      <c r="M127" s="45"/>
      <c r="N127" s="46"/>
    </row>
    <row r="128" spans="1:14" x14ac:dyDescent="0.3">
      <c r="A128" s="99">
        <v>43516</v>
      </c>
      <c r="B128" s="98">
        <v>43543</v>
      </c>
      <c r="C128" s="4">
        <v>2022</v>
      </c>
      <c r="D128" s="97">
        <v>5088992</v>
      </c>
      <c r="E128" s="45"/>
      <c r="F128" s="45"/>
      <c r="G128" s="45"/>
      <c r="H128" s="45"/>
      <c r="I128" s="45"/>
      <c r="J128" s="45"/>
      <c r="K128" s="45"/>
      <c r="L128" s="45"/>
      <c r="M128" s="45"/>
      <c r="N128" s="46"/>
    </row>
    <row r="129" spans="1:14" x14ac:dyDescent="0.3">
      <c r="A129" s="99">
        <v>43599</v>
      </c>
      <c r="B129" s="98">
        <v>43627</v>
      </c>
      <c r="C129" s="4">
        <v>2022</v>
      </c>
      <c r="D129" s="97">
        <v>7687500</v>
      </c>
      <c r="E129" s="45"/>
      <c r="F129" s="38"/>
      <c r="G129" s="45"/>
      <c r="H129" s="45"/>
      <c r="I129" s="45"/>
      <c r="J129" s="45"/>
      <c r="K129" s="45"/>
      <c r="L129" s="45"/>
      <c r="M129" s="45"/>
      <c r="N129" s="46"/>
    </row>
    <row r="130" spans="1:14" x14ac:dyDescent="0.3">
      <c r="A130" s="99">
        <v>43697</v>
      </c>
      <c r="B130" s="98">
        <v>43725</v>
      </c>
      <c r="C130" s="4">
        <v>2022</v>
      </c>
      <c r="D130" s="97">
        <v>7687500</v>
      </c>
      <c r="E130" s="45"/>
      <c r="F130" s="38"/>
      <c r="G130" s="45"/>
      <c r="H130" s="45"/>
      <c r="I130" s="45"/>
      <c r="J130" s="45"/>
      <c r="K130" s="45"/>
      <c r="L130" s="45"/>
      <c r="M130" s="45"/>
      <c r="N130" s="46"/>
    </row>
    <row r="131" spans="1:14" x14ac:dyDescent="0.3">
      <c r="A131" s="99">
        <v>43788</v>
      </c>
      <c r="B131" s="98">
        <v>43817</v>
      </c>
      <c r="C131" s="4">
        <v>2022</v>
      </c>
      <c r="D131" s="97">
        <v>7687500</v>
      </c>
      <c r="E131" s="45"/>
      <c r="F131" s="38"/>
      <c r="G131" s="38"/>
      <c r="H131" s="38"/>
      <c r="I131" s="38"/>
      <c r="J131" s="38"/>
      <c r="K131" s="38"/>
      <c r="L131" s="45"/>
      <c r="M131" s="45"/>
      <c r="N131" s="46"/>
    </row>
    <row r="132" spans="1:14" x14ac:dyDescent="0.3">
      <c r="A132" s="49" t="s">
        <v>91</v>
      </c>
      <c r="B132" s="45"/>
      <c r="C132" s="127"/>
      <c r="D132" s="126"/>
      <c r="E132" s="45"/>
      <c r="F132" s="38"/>
      <c r="G132" s="38"/>
      <c r="H132" s="38"/>
      <c r="I132" s="38"/>
      <c r="J132" s="38"/>
      <c r="K132" s="38"/>
      <c r="L132" s="45"/>
      <c r="M132" s="45"/>
      <c r="N132" s="46"/>
    </row>
    <row r="133" spans="1:14" x14ac:dyDescent="0.3">
      <c r="A133" s="70" t="s">
        <v>9</v>
      </c>
      <c r="B133" s="45"/>
      <c r="C133" s="45"/>
      <c r="D133" s="45"/>
      <c r="E133" s="45"/>
      <c r="F133" s="38"/>
      <c r="G133" s="38"/>
      <c r="H133" s="38"/>
      <c r="I133" s="38"/>
      <c r="J133" s="38"/>
      <c r="K133" s="38"/>
      <c r="L133" s="45"/>
      <c r="M133" s="45"/>
      <c r="N133" s="46"/>
    </row>
    <row r="134" spans="1:14" x14ac:dyDescent="0.3">
      <c r="A134" s="71"/>
      <c r="B134" s="39"/>
      <c r="C134" s="127"/>
      <c r="D134" s="126"/>
      <c r="E134" s="128"/>
      <c r="F134" s="38"/>
      <c r="G134" s="38"/>
      <c r="H134" s="38"/>
      <c r="I134" s="38"/>
      <c r="J134" s="38"/>
      <c r="K134" s="38"/>
      <c r="L134" s="45"/>
      <c r="M134" s="45"/>
      <c r="N134" s="46"/>
    </row>
    <row r="135" spans="1:14" ht="20.100000000000001" customHeight="1" x14ac:dyDescent="0.3">
      <c r="A135" s="47" t="s">
        <v>98</v>
      </c>
      <c r="B135" s="37"/>
      <c r="C135" s="37"/>
      <c r="D135" s="37"/>
      <c r="E135" s="37"/>
      <c r="F135" s="37"/>
      <c r="G135" s="37"/>
      <c r="H135" s="37"/>
      <c r="I135" s="37"/>
      <c r="J135" s="37"/>
      <c r="K135" s="37"/>
      <c r="L135" s="37"/>
      <c r="M135" s="80"/>
      <c r="N135" s="48"/>
    </row>
    <row r="136" spans="1:14" ht="15" customHeight="1" x14ac:dyDescent="0.3">
      <c r="A136" s="44"/>
      <c r="B136" s="45"/>
      <c r="C136" s="45"/>
      <c r="D136" s="45"/>
      <c r="E136" s="45"/>
      <c r="F136" s="45"/>
      <c r="G136" s="45"/>
      <c r="H136" s="45"/>
      <c r="I136" s="45"/>
      <c r="J136" s="45"/>
      <c r="K136" s="45"/>
      <c r="L136" s="45"/>
      <c r="M136" s="45"/>
      <c r="N136" s="46"/>
    </row>
    <row r="137" spans="1:14" ht="15" customHeight="1" x14ac:dyDescent="0.3">
      <c r="A137" s="44" t="s">
        <v>267</v>
      </c>
      <c r="B137" s="45"/>
      <c r="C137" s="45"/>
      <c r="D137" s="45"/>
      <c r="E137" s="45"/>
      <c r="F137" s="45"/>
      <c r="G137" s="45"/>
      <c r="H137" s="45"/>
      <c r="I137" s="45"/>
      <c r="J137" s="45"/>
      <c r="K137" s="45"/>
      <c r="L137" s="45"/>
      <c r="M137" s="45"/>
      <c r="N137" s="46"/>
    </row>
    <row r="138" spans="1:14" ht="15" customHeight="1" x14ac:dyDescent="0.3">
      <c r="A138" s="44" t="s">
        <v>268</v>
      </c>
      <c r="B138" s="45"/>
      <c r="C138" s="45"/>
      <c r="D138" s="45"/>
      <c r="E138" s="45"/>
      <c r="F138" s="45"/>
      <c r="G138" s="45"/>
      <c r="H138" s="45"/>
      <c r="I138" s="45"/>
      <c r="J138" s="45"/>
      <c r="K138" s="45"/>
      <c r="L138" s="45"/>
      <c r="M138" s="45"/>
      <c r="N138" s="46"/>
    </row>
    <row r="139" spans="1:14" ht="15" customHeight="1" x14ac:dyDescent="0.3">
      <c r="A139" s="44" t="s">
        <v>260</v>
      </c>
      <c r="B139" s="45"/>
      <c r="C139" s="45"/>
      <c r="D139" s="45"/>
      <c r="E139" s="45"/>
      <c r="F139" s="45"/>
      <c r="G139" s="45"/>
      <c r="H139" s="45"/>
      <c r="I139" s="45"/>
      <c r="J139" s="45"/>
      <c r="K139" s="45"/>
      <c r="L139" s="45"/>
      <c r="M139" s="45"/>
      <c r="N139" s="46"/>
    </row>
    <row r="140" spans="1:14" ht="15" customHeight="1" x14ac:dyDescent="0.3">
      <c r="A140" s="44" t="s">
        <v>99</v>
      </c>
      <c r="B140" s="45"/>
      <c r="C140" s="45"/>
      <c r="D140" s="45"/>
      <c r="E140" s="45"/>
      <c r="F140" s="45"/>
      <c r="G140" s="45"/>
      <c r="H140" s="45"/>
      <c r="I140" s="45"/>
      <c r="J140" s="45"/>
      <c r="K140" s="45"/>
      <c r="L140" s="45"/>
      <c r="M140" s="45"/>
      <c r="N140" s="46"/>
    </row>
    <row r="141" spans="1:14" ht="15" customHeight="1" x14ac:dyDescent="0.3">
      <c r="A141" s="44" t="s">
        <v>100</v>
      </c>
      <c r="B141" s="45"/>
      <c r="C141" s="45"/>
      <c r="D141" s="45"/>
      <c r="E141" s="45"/>
      <c r="F141" s="45"/>
      <c r="G141" s="45"/>
      <c r="H141" s="45"/>
      <c r="I141" s="45"/>
      <c r="J141" s="45"/>
      <c r="K141" s="45"/>
      <c r="L141" s="45"/>
      <c r="M141" s="45"/>
      <c r="N141" s="46"/>
    </row>
    <row r="142" spans="1:14" ht="27.6" customHeight="1" x14ac:dyDescent="0.3">
      <c r="A142" s="160" t="s">
        <v>269</v>
      </c>
      <c r="B142" s="161"/>
      <c r="C142" s="161"/>
      <c r="D142" s="161"/>
      <c r="E142" s="161"/>
      <c r="F142" s="161"/>
      <c r="G142" s="161"/>
      <c r="H142" s="161"/>
      <c r="I142" s="161"/>
      <c r="J142" s="161"/>
      <c r="K142" s="161"/>
      <c r="L142" s="161"/>
      <c r="M142" s="161"/>
      <c r="N142" s="162"/>
    </row>
    <row r="143" spans="1:14" ht="15" customHeight="1" x14ac:dyDescent="0.3">
      <c r="A143" s="78" t="s">
        <v>263</v>
      </c>
      <c r="B143" s="45"/>
      <c r="C143" s="45"/>
      <c r="D143" s="45"/>
      <c r="E143" s="45"/>
      <c r="F143" s="45"/>
      <c r="G143" s="45"/>
      <c r="H143" s="45"/>
      <c r="I143" s="45"/>
      <c r="J143" s="45"/>
      <c r="K143" s="45"/>
      <c r="L143" s="45"/>
      <c r="M143" s="45"/>
      <c r="N143" s="46"/>
    </row>
    <row r="144" spans="1:14" x14ac:dyDescent="0.3">
      <c r="A144" s="44"/>
      <c r="B144" s="45"/>
      <c r="C144" s="45"/>
      <c r="D144" s="45"/>
      <c r="E144" s="45"/>
      <c r="F144" s="45"/>
      <c r="G144" s="45"/>
      <c r="H144" s="45"/>
      <c r="I144" s="45"/>
      <c r="J144" s="45"/>
      <c r="K144" s="45"/>
      <c r="L144" s="45"/>
      <c r="M144" s="45"/>
      <c r="N144" s="46"/>
    </row>
    <row r="145" spans="1:15" x14ac:dyDescent="0.3">
      <c r="A145" s="49" t="s">
        <v>101</v>
      </c>
      <c r="B145" s="38"/>
      <c r="C145" s="38"/>
      <c r="D145" s="38"/>
      <c r="E145" s="38"/>
      <c r="F145" s="38"/>
      <c r="G145" s="38"/>
      <c r="H145" s="38"/>
      <c r="I145" s="38"/>
      <c r="J145" s="38"/>
      <c r="K145" s="38"/>
      <c r="L145" s="38"/>
      <c r="M145" s="38"/>
      <c r="N145" s="69"/>
      <c r="O145" s="1"/>
    </row>
    <row r="146" spans="1:15" ht="72" x14ac:dyDescent="0.3">
      <c r="A146" s="55" t="s">
        <v>30</v>
      </c>
      <c r="B146" s="6" t="s">
        <v>32</v>
      </c>
      <c r="C146" s="6" t="s">
        <v>4</v>
      </c>
      <c r="D146" s="3" t="s">
        <v>35</v>
      </c>
      <c r="E146" s="3" t="s">
        <v>36</v>
      </c>
      <c r="F146" s="3" t="s">
        <v>37</v>
      </c>
      <c r="G146" s="3" t="s">
        <v>38</v>
      </c>
      <c r="H146" s="7" t="s">
        <v>39</v>
      </c>
      <c r="I146" s="7" t="s">
        <v>40</v>
      </c>
      <c r="J146" s="7" t="s">
        <v>179</v>
      </c>
      <c r="K146" s="8" t="s">
        <v>41</v>
      </c>
      <c r="L146" s="8" t="s">
        <v>182</v>
      </c>
      <c r="M146" s="79" t="s">
        <v>183</v>
      </c>
      <c r="N146" s="82" t="s">
        <v>102</v>
      </c>
    </row>
    <row r="147" spans="1:15" x14ac:dyDescent="0.3">
      <c r="A147" s="56" t="s">
        <v>103</v>
      </c>
      <c r="B147" s="98">
        <v>41946</v>
      </c>
      <c r="C147" s="4">
        <v>2013</v>
      </c>
      <c r="D147" s="97">
        <f>D31+D46+D47+D48+D49+D50</f>
        <v>160381142</v>
      </c>
      <c r="E147" s="97">
        <f>I31+K31+J46</f>
        <v>19941605</v>
      </c>
      <c r="F147" s="115">
        <f>D147/SUM(D147,E147)</f>
        <v>0.88941159486661991</v>
      </c>
      <c r="G147" s="115">
        <f>E147/SUM(D147,E147)</f>
        <v>0.1105884051333801</v>
      </c>
      <c r="H147" s="97">
        <v>40053707</v>
      </c>
      <c r="I147" s="97">
        <f>H147*F147</f>
        <v>35624231.423190296</v>
      </c>
      <c r="J147" s="97">
        <f>H147*G147</f>
        <v>4429475.5768097024</v>
      </c>
      <c r="K147" s="97">
        <v>0</v>
      </c>
      <c r="L147" s="97">
        <f>K147*F147</f>
        <v>0</v>
      </c>
      <c r="M147" s="116">
        <f>K147*G147</f>
        <v>0</v>
      </c>
      <c r="N147" s="81"/>
    </row>
    <row r="148" spans="1:15" x14ac:dyDescent="0.3">
      <c r="A148" s="56" t="s">
        <v>103</v>
      </c>
      <c r="B148" s="98">
        <v>41946</v>
      </c>
      <c r="C148" s="4">
        <v>2015</v>
      </c>
      <c r="D148" s="97">
        <f>D33+D58</f>
        <v>125282511</v>
      </c>
      <c r="E148" s="97">
        <v>0</v>
      </c>
      <c r="F148" s="115">
        <f t="shared" ref="F148:F198" si="3">D148/SUM(D148,E148)</f>
        <v>1</v>
      </c>
      <c r="G148" s="115">
        <f t="shared" ref="G148:G198" si="4">E148/SUM(D148,E148)</f>
        <v>0</v>
      </c>
      <c r="H148" s="97">
        <v>1758738</v>
      </c>
      <c r="I148" s="97">
        <f t="shared" ref="I148:I198" si="5">H148*F148</f>
        <v>1758738</v>
      </c>
      <c r="J148" s="97">
        <f t="shared" ref="J148:J198" si="6">H148*G148</f>
        <v>0</v>
      </c>
      <c r="K148" s="97">
        <v>0</v>
      </c>
      <c r="L148" s="97">
        <f t="shared" ref="L148:L198" si="7">K148*F148</f>
        <v>0</v>
      </c>
      <c r="M148" s="116">
        <f t="shared" ref="M148:M198" si="8">K148*G148</f>
        <v>0</v>
      </c>
      <c r="N148" s="81"/>
    </row>
    <row r="149" spans="1:15" x14ac:dyDescent="0.3">
      <c r="A149" s="56" t="s">
        <v>104</v>
      </c>
      <c r="B149" s="98">
        <v>42310</v>
      </c>
      <c r="C149" s="4">
        <v>2013</v>
      </c>
      <c r="D149" s="97">
        <f>D147-I147-L147</f>
        <v>124756910.5768097</v>
      </c>
      <c r="E149" s="97">
        <f>E147+J47-J147-M147</f>
        <v>17458805.423190296</v>
      </c>
      <c r="F149" s="115">
        <f t="shared" si="3"/>
        <v>0.8772371583518217</v>
      </c>
      <c r="G149" s="115">
        <f t="shared" si="4"/>
        <v>0.12276284164817829</v>
      </c>
      <c r="H149" s="97">
        <v>116084011</v>
      </c>
      <c r="I149" s="97">
        <f t="shared" si="5"/>
        <v>101833207.93972161</v>
      </c>
      <c r="J149" s="97">
        <f t="shared" si="6"/>
        <v>14250803.060278386</v>
      </c>
      <c r="K149" s="97">
        <v>18371894</v>
      </c>
      <c r="L149" s="97">
        <f t="shared" si="7"/>
        <v>16116508.086100884</v>
      </c>
      <c r="M149" s="116">
        <f t="shared" si="8"/>
        <v>2255385.9138991167</v>
      </c>
      <c r="N149" s="81"/>
    </row>
    <row r="150" spans="1:15" x14ac:dyDescent="0.3">
      <c r="A150" s="56" t="s">
        <v>104</v>
      </c>
      <c r="B150" s="98">
        <v>42310</v>
      </c>
      <c r="C150" s="4">
        <v>2014</v>
      </c>
      <c r="D150" s="97">
        <f>D32+D52+D53+D54+D55</f>
        <v>157304500</v>
      </c>
      <c r="E150" s="97">
        <f>I32+K32+J49+J50+J51+J52</f>
        <v>22429335</v>
      </c>
      <c r="F150" s="115">
        <f t="shared" si="3"/>
        <v>0.87520805417633252</v>
      </c>
      <c r="G150" s="115">
        <f t="shared" si="4"/>
        <v>0.12479194582366754</v>
      </c>
      <c r="H150" s="97">
        <v>110917395</v>
      </c>
      <c r="I150" s="97">
        <f t="shared" si="5"/>
        <v>97075797.452257678</v>
      </c>
      <c r="J150" s="97">
        <f t="shared" si="6"/>
        <v>13841597.547742333</v>
      </c>
      <c r="K150" s="97">
        <v>16043320</v>
      </c>
      <c r="L150" s="97">
        <f t="shared" si="7"/>
        <v>14041242.879728239</v>
      </c>
      <c r="M150" s="116">
        <f t="shared" si="8"/>
        <v>2002077.1202717619</v>
      </c>
      <c r="N150" s="81"/>
    </row>
    <row r="151" spans="1:15" x14ac:dyDescent="0.3">
      <c r="A151" s="56" t="s">
        <v>104</v>
      </c>
      <c r="B151" s="98">
        <v>42310</v>
      </c>
      <c r="C151" s="4">
        <v>2015</v>
      </c>
      <c r="D151" s="97">
        <f>D148+D59+D60+D61-I148-L148</f>
        <v>312033671</v>
      </c>
      <c r="E151" s="97">
        <f>E148+I33+J54+J55+J56-J148-M148</f>
        <v>47572547</v>
      </c>
      <c r="F151" s="115">
        <f>D151/SUM(D151,E151)</f>
        <v>0.86770933143319562</v>
      </c>
      <c r="G151" s="115">
        <f t="shared" si="4"/>
        <v>0.13229066856680438</v>
      </c>
      <c r="H151" s="97">
        <f>9562579-H173-H148</f>
        <v>7675550</v>
      </c>
      <c r="I151" s="97">
        <f>H151*F151</f>
        <v>6660146.3588820649</v>
      </c>
      <c r="J151" s="97">
        <f t="shared" si="6"/>
        <v>1015403.6411179354</v>
      </c>
      <c r="K151" s="97">
        <v>0</v>
      </c>
      <c r="L151" s="97">
        <f t="shared" si="7"/>
        <v>0</v>
      </c>
      <c r="M151" s="116">
        <f t="shared" si="8"/>
        <v>0</v>
      </c>
      <c r="N151" s="83">
        <v>1</v>
      </c>
    </row>
    <row r="152" spans="1:15" x14ac:dyDescent="0.3">
      <c r="A152" s="56" t="s">
        <v>104</v>
      </c>
      <c r="B152" s="98">
        <v>42310</v>
      </c>
      <c r="C152" s="4">
        <v>2016</v>
      </c>
      <c r="D152" s="97">
        <f>D34+D66+D67+D68+D69</f>
        <v>126888680</v>
      </c>
      <c r="E152" s="97">
        <f>J58</f>
        <v>1708000</v>
      </c>
      <c r="F152" s="115">
        <f t="shared" si="3"/>
        <v>0.98671816410812474</v>
      </c>
      <c r="G152" s="115">
        <f t="shared" si="4"/>
        <v>1.3281835891875281E-2</v>
      </c>
      <c r="H152" s="97">
        <v>1918704</v>
      </c>
      <c r="I152" s="97">
        <f t="shared" si="5"/>
        <v>1893220.0883469153</v>
      </c>
      <c r="J152" s="97">
        <f t="shared" si="6"/>
        <v>25483.91165308467</v>
      </c>
      <c r="K152" s="97">
        <v>0</v>
      </c>
      <c r="L152" s="97">
        <f t="shared" si="7"/>
        <v>0</v>
      </c>
      <c r="M152" s="116">
        <f t="shared" si="8"/>
        <v>0</v>
      </c>
      <c r="N152" s="81"/>
    </row>
    <row r="153" spans="1:15" x14ac:dyDescent="0.3">
      <c r="A153" s="56" t="s">
        <v>104</v>
      </c>
      <c r="B153" s="98">
        <v>42310</v>
      </c>
      <c r="C153" s="4" t="s">
        <v>105</v>
      </c>
      <c r="D153" s="97">
        <v>0</v>
      </c>
      <c r="E153" s="97">
        <f>H40</f>
        <v>2040026</v>
      </c>
      <c r="F153" s="115">
        <f t="shared" si="3"/>
        <v>0</v>
      </c>
      <c r="G153" s="115">
        <f t="shared" si="4"/>
        <v>1</v>
      </c>
      <c r="H153" s="97">
        <v>0</v>
      </c>
      <c r="I153" s="97">
        <f t="shared" si="5"/>
        <v>0</v>
      </c>
      <c r="J153" s="97">
        <f t="shared" si="6"/>
        <v>0</v>
      </c>
      <c r="K153" s="97">
        <v>1950677</v>
      </c>
      <c r="L153" s="97">
        <f t="shared" si="7"/>
        <v>0</v>
      </c>
      <c r="M153" s="116">
        <f t="shared" si="8"/>
        <v>1950677</v>
      </c>
      <c r="N153" s="81"/>
    </row>
    <row r="154" spans="1:15" x14ac:dyDescent="0.3">
      <c r="A154" s="56" t="s">
        <v>106</v>
      </c>
      <c r="B154" s="98">
        <v>42675</v>
      </c>
      <c r="C154" s="4">
        <v>2013</v>
      </c>
      <c r="D154" s="97">
        <f>D149-I149-L149</f>
        <v>6807194.5509872064</v>
      </c>
      <c r="E154" s="97">
        <f>E149+J48-J149-M149</f>
        <v>2025963.4490127931</v>
      </c>
      <c r="F154" s="115">
        <f t="shared" si="3"/>
        <v>0.77064109472367714</v>
      </c>
      <c r="G154" s="115">
        <f t="shared" si="4"/>
        <v>0.22935890527632283</v>
      </c>
      <c r="H154" s="97">
        <v>3316896</v>
      </c>
      <c r="I154" s="97">
        <f t="shared" si="5"/>
        <v>2556136.3645245857</v>
      </c>
      <c r="J154" s="97">
        <f t="shared" si="6"/>
        <v>760759.63547541411</v>
      </c>
      <c r="K154" s="97">
        <v>0</v>
      </c>
      <c r="L154" s="97">
        <f t="shared" si="7"/>
        <v>0</v>
      </c>
      <c r="M154" s="116">
        <f t="shared" si="8"/>
        <v>0</v>
      </c>
      <c r="N154" s="81"/>
    </row>
    <row r="155" spans="1:15" x14ac:dyDescent="0.3">
      <c r="A155" s="56" t="s">
        <v>106</v>
      </c>
      <c r="B155" s="98">
        <v>42675</v>
      </c>
      <c r="C155" s="4">
        <v>2014</v>
      </c>
      <c r="D155" s="97">
        <f>D150-I150-L150</f>
        <v>46187459.668014079</v>
      </c>
      <c r="E155" s="97">
        <f>E150+J53-J150-M150</f>
        <v>7123631.3319859048</v>
      </c>
      <c r="F155" s="115">
        <f t="shared" si="3"/>
        <v>0.86637618554859608</v>
      </c>
      <c r="G155" s="115">
        <f t="shared" si="4"/>
        <v>0.13362381445140387</v>
      </c>
      <c r="H155" s="97">
        <v>25913560</v>
      </c>
      <c r="I155" s="97">
        <f t="shared" si="5"/>
        <v>22450891.266784679</v>
      </c>
      <c r="J155" s="97">
        <f t="shared" si="6"/>
        <v>3462668.7332153213</v>
      </c>
      <c r="K155" s="97">
        <v>0</v>
      </c>
      <c r="L155" s="97">
        <f t="shared" si="7"/>
        <v>0</v>
      </c>
      <c r="M155" s="116">
        <f t="shared" si="8"/>
        <v>0</v>
      </c>
      <c r="N155" s="81"/>
    </row>
    <row r="156" spans="1:15" x14ac:dyDescent="0.3">
      <c r="A156" s="56" t="s">
        <v>106</v>
      </c>
      <c r="B156" s="98">
        <v>42675</v>
      </c>
      <c r="C156" s="4">
        <v>2015</v>
      </c>
      <c r="D156" s="97">
        <f>D151+D62-I151-L151</f>
        <v>369314885.64111793</v>
      </c>
      <c r="E156" s="97">
        <f>E151+K33+J57-J151-M151</f>
        <v>62414658.358882062</v>
      </c>
      <c r="F156" s="115">
        <f t="shared" si="3"/>
        <v>0.85543111601627597</v>
      </c>
      <c r="G156" s="115">
        <f t="shared" si="4"/>
        <v>0.144568883983724</v>
      </c>
      <c r="H156" s="97">
        <v>64529678</v>
      </c>
      <c r="I156" s="97">
        <f t="shared" si="5"/>
        <v>55200694.467710935</v>
      </c>
      <c r="J156" s="97">
        <f t="shared" si="6"/>
        <v>9328983.5322890673</v>
      </c>
      <c r="K156" s="97">
        <v>0</v>
      </c>
      <c r="L156" s="97">
        <f t="shared" si="7"/>
        <v>0</v>
      </c>
      <c r="M156" s="116">
        <f t="shared" si="8"/>
        <v>0</v>
      </c>
      <c r="N156" s="81"/>
    </row>
    <row r="157" spans="1:15" x14ac:dyDescent="0.3">
      <c r="A157" s="56" t="s">
        <v>106</v>
      </c>
      <c r="B157" s="98">
        <v>42675</v>
      </c>
      <c r="C157" s="4">
        <v>2016</v>
      </c>
      <c r="D157" s="97">
        <f>D152+D70+D71+D72-I152-L152</f>
        <v>214547192.91165307</v>
      </c>
      <c r="E157" s="97">
        <f>E152+I34+J59+J60+J61-J152-M152</f>
        <v>29631112.088346917</v>
      </c>
      <c r="F157" s="115">
        <f t="shared" si="3"/>
        <v>0.87864969376232283</v>
      </c>
      <c r="G157" s="115">
        <f t="shared" si="4"/>
        <v>0.12135030623767708</v>
      </c>
      <c r="H157" s="97">
        <v>125550</v>
      </c>
      <c r="I157" s="97">
        <f t="shared" si="5"/>
        <v>110314.46905185963</v>
      </c>
      <c r="J157" s="97">
        <f t="shared" si="6"/>
        <v>15235.530948140356</v>
      </c>
      <c r="K157" s="97">
        <v>0</v>
      </c>
      <c r="L157" s="97">
        <f t="shared" si="7"/>
        <v>0</v>
      </c>
      <c r="M157" s="116">
        <f t="shared" si="8"/>
        <v>0</v>
      </c>
      <c r="N157" s="81"/>
    </row>
    <row r="158" spans="1:15" x14ac:dyDescent="0.3">
      <c r="A158" s="56" t="s">
        <v>106</v>
      </c>
      <c r="B158" s="98">
        <v>42675</v>
      </c>
      <c r="C158" s="4">
        <v>2017</v>
      </c>
      <c r="D158" s="97">
        <f>D80+D81+D82+D83+D35</f>
        <v>132399897</v>
      </c>
      <c r="E158" s="97">
        <f>J72+J73+J74+J75</f>
        <v>5569000</v>
      </c>
      <c r="F158" s="115">
        <f t="shared" si="3"/>
        <v>0.95963583009582221</v>
      </c>
      <c r="G158" s="115">
        <f t="shared" si="4"/>
        <v>4.0364169904177752E-2</v>
      </c>
      <c r="H158" s="97">
        <v>121697</v>
      </c>
      <c r="I158" s="97">
        <f t="shared" si="5"/>
        <v>116784.80161517128</v>
      </c>
      <c r="J158" s="97">
        <f t="shared" si="6"/>
        <v>4912.19838482872</v>
      </c>
      <c r="K158" s="97">
        <v>0</v>
      </c>
      <c r="L158" s="97">
        <f t="shared" si="7"/>
        <v>0</v>
      </c>
      <c r="M158" s="116">
        <f t="shared" si="8"/>
        <v>0</v>
      </c>
      <c r="N158" s="81"/>
    </row>
    <row r="159" spans="1:15" x14ac:dyDescent="0.3">
      <c r="A159" s="56" t="s">
        <v>107</v>
      </c>
      <c r="B159" s="98">
        <v>43040</v>
      </c>
      <c r="C159" s="4">
        <v>2013</v>
      </c>
      <c r="D159" s="97">
        <f>D154-I154-L154</f>
        <v>4251058.1864626203</v>
      </c>
      <c r="E159" s="97">
        <f>E154-J154-M154</f>
        <v>1265203.813537379</v>
      </c>
      <c r="F159" s="115">
        <f t="shared" si="3"/>
        <v>0.77064109472367714</v>
      </c>
      <c r="G159" s="115">
        <f t="shared" si="4"/>
        <v>0.22935890527632286</v>
      </c>
      <c r="H159" s="97">
        <v>1309537</v>
      </c>
      <c r="I159" s="97">
        <f t="shared" si="5"/>
        <v>1009183.02726116</v>
      </c>
      <c r="J159" s="97">
        <f t="shared" si="6"/>
        <v>300353.97273883998</v>
      </c>
      <c r="K159" s="97">
        <v>0</v>
      </c>
      <c r="L159" s="97">
        <f t="shared" si="7"/>
        <v>0</v>
      </c>
      <c r="M159" s="116">
        <f t="shared" si="8"/>
        <v>0</v>
      </c>
      <c r="N159" s="81"/>
    </row>
    <row r="160" spans="1:15" x14ac:dyDescent="0.3">
      <c r="A160" s="56" t="s">
        <v>107</v>
      </c>
      <c r="B160" s="98">
        <v>43040</v>
      </c>
      <c r="C160" s="4">
        <v>2014</v>
      </c>
      <c r="D160" s="97">
        <f>D155+D56-I155-L155</f>
        <v>23745869.4012294</v>
      </c>
      <c r="E160" s="97">
        <f>E155-J155-M155</f>
        <v>3660962.5987705835</v>
      </c>
      <c r="F160" s="115">
        <f t="shared" si="3"/>
        <v>0.86642153318666726</v>
      </c>
      <c r="G160" s="115">
        <f t="shared" si="4"/>
        <v>0.13357846681333274</v>
      </c>
      <c r="H160" s="97">
        <v>8518152</v>
      </c>
      <c r="I160" s="97">
        <f t="shared" si="5"/>
        <v>7380310.3157570763</v>
      </c>
      <c r="J160" s="97">
        <f t="shared" si="6"/>
        <v>1137841.684242924</v>
      </c>
      <c r="K160" s="97">
        <v>0</v>
      </c>
      <c r="L160" s="97">
        <f t="shared" si="7"/>
        <v>0</v>
      </c>
      <c r="M160" s="116">
        <f t="shared" si="8"/>
        <v>0</v>
      </c>
      <c r="N160" s="81"/>
    </row>
    <row r="161" spans="1:14" x14ac:dyDescent="0.3">
      <c r="A161" s="56" t="s">
        <v>107</v>
      </c>
      <c r="B161" s="98">
        <v>43040</v>
      </c>
      <c r="C161" s="4">
        <v>2015</v>
      </c>
      <c r="D161" s="97">
        <f>D156+D63-I156-L156</f>
        <v>314941566.17340702</v>
      </c>
      <c r="E161" s="97">
        <f>E156-J156-M156</f>
        <v>53085674.826592997</v>
      </c>
      <c r="F161" s="115">
        <f t="shared" si="3"/>
        <v>0.85575612641512866</v>
      </c>
      <c r="G161" s="115">
        <f t="shared" si="4"/>
        <v>0.1442438735848714</v>
      </c>
      <c r="H161" s="97">
        <v>69806235</v>
      </c>
      <c r="I161" s="97">
        <f t="shared" si="5"/>
        <v>59737113.263224177</v>
      </c>
      <c r="J161" s="97">
        <f t="shared" si="6"/>
        <v>10069121.736775825</v>
      </c>
      <c r="K161" s="97">
        <v>0</v>
      </c>
      <c r="L161" s="97">
        <f t="shared" si="7"/>
        <v>0</v>
      </c>
      <c r="M161" s="116">
        <f t="shared" si="8"/>
        <v>0</v>
      </c>
      <c r="N161" s="81"/>
    </row>
    <row r="162" spans="1:14" x14ac:dyDescent="0.3">
      <c r="A162" s="56" t="s">
        <v>107</v>
      </c>
      <c r="B162" s="98">
        <v>43040</v>
      </c>
      <c r="C162" s="4">
        <v>2016</v>
      </c>
      <c r="D162" s="97">
        <f>D157+D73-I157-L157</f>
        <v>281627212.4426012</v>
      </c>
      <c r="E162" s="97">
        <f>E157+K34+J62-J157-M157</f>
        <v>43159716.557398774</v>
      </c>
      <c r="F162" s="115">
        <f t="shared" si="3"/>
        <v>0.86711375149768177</v>
      </c>
      <c r="G162" s="115">
        <f t="shared" si="4"/>
        <v>0.1328862485023182</v>
      </c>
      <c r="H162" s="97">
        <v>8942654</v>
      </c>
      <c r="I162" s="97">
        <f t="shared" si="5"/>
        <v>7754298.2582857497</v>
      </c>
      <c r="J162" s="97">
        <f t="shared" si="6"/>
        <v>1188355.7417142498</v>
      </c>
      <c r="K162" s="97">
        <v>0</v>
      </c>
      <c r="L162" s="97">
        <f t="shared" si="7"/>
        <v>0</v>
      </c>
      <c r="M162" s="116">
        <f t="shared" si="8"/>
        <v>0</v>
      </c>
      <c r="N162" s="81"/>
    </row>
    <row r="163" spans="1:14" x14ac:dyDescent="0.3">
      <c r="A163" s="56" t="s">
        <v>107</v>
      </c>
      <c r="B163" s="98">
        <v>43040</v>
      </c>
      <c r="C163" s="4">
        <v>2017</v>
      </c>
      <c r="D163" s="97">
        <f>D158+D84+D85+D86-I158-L158</f>
        <v>264238738.19838482</v>
      </c>
      <c r="E163" s="97">
        <f>E158+I35+J76+J77+J78-J158-M158</f>
        <v>38552816.801615171</v>
      </c>
      <c r="F163" s="115">
        <f t="shared" si="3"/>
        <v>0.87267538950478596</v>
      </c>
      <c r="G163" s="115">
        <f t="shared" si="4"/>
        <v>0.12732461049521401</v>
      </c>
      <c r="H163" s="97">
        <v>396964</v>
      </c>
      <c r="I163" s="97">
        <f t="shared" si="5"/>
        <v>346420.71331937786</v>
      </c>
      <c r="J163" s="97">
        <f t="shared" si="6"/>
        <v>50543.286680622135</v>
      </c>
      <c r="K163" s="97">
        <v>0</v>
      </c>
      <c r="L163" s="97">
        <f t="shared" si="7"/>
        <v>0</v>
      </c>
      <c r="M163" s="116">
        <f t="shared" si="8"/>
        <v>0</v>
      </c>
      <c r="N163" s="81"/>
    </row>
    <row r="164" spans="1:14" x14ac:dyDescent="0.3">
      <c r="A164" s="56" t="s">
        <v>107</v>
      </c>
      <c r="B164" s="98">
        <v>43040</v>
      </c>
      <c r="C164" s="4">
        <v>2018</v>
      </c>
      <c r="D164" s="97">
        <f>D93+D94+D95+D96+D36</f>
        <v>123660558</v>
      </c>
      <c r="E164" s="97">
        <f>J84+J85+J86+J87</f>
        <v>5808463</v>
      </c>
      <c r="F164" s="115">
        <f t="shared" si="3"/>
        <v>0.95513627155642122</v>
      </c>
      <c r="G164" s="115">
        <f t="shared" si="4"/>
        <v>4.486372844357879E-2</v>
      </c>
      <c r="H164" s="97">
        <v>144304</v>
      </c>
      <c r="I164" s="97">
        <f t="shared" si="5"/>
        <v>137829.98453067782</v>
      </c>
      <c r="J164" s="97">
        <f t="shared" si="6"/>
        <v>6474.0154693221939</v>
      </c>
      <c r="K164" s="97">
        <v>0</v>
      </c>
      <c r="L164" s="97">
        <f t="shared" si="7"/>
        <v>0</v>
      </c>
      <c r="M164" s="116">
        <f t="shared" si="8"/>
        <v>0</v>
      </c>
      <c r="N164" s="81"/>
    </row>
    <row r="165" spans="1:14" x14ac:dyDescent="0.3">
      <c r="A165" s="56" t="s">
        <v>107</v>
      </c>
      <c r="B165" s="98">
        <v>43405</v>
      </c>
      <c r="C165" s="4">
        <v>2013</v>
      </c>
      <c r="D165" s="97">
        <f t="shared" ref="D165:E167" si="9">D159-I159-L159</f>
        <v>3241875.1592014604</v>
      </c>
      <c r="E165" s="97">
        <f t="shared" si="9"/>
        <v>964849.84079853911</v>
      </c>
      <c r="F165" s="115">
        <f t="shared" si="3"/>
        <v>0.77064109472367703</v>
      </c>
      <c r="G165" s="115">
        <f t="shared" si="4"/>
        <v>0.22935890527632283</v>
      </c>
      <c r="H165" s="97">
        <v>2001656</v>
      </c>
      <c r="I165" s="97">
        <f t="shared" si="5"/>
        <v>1542558.3711002164</v>
      </c>
      <c r="J165" s="97">
        <f t="shared" si="6"/>
        <v>459097.62889978325</v>
      </c>
      <c r="K165" s="97">
        <v>774034</v>
      </c>
      <c r="L165" s="97">
        <f t="shared" si="7"/>
        <v>596502.4091133466</v>
      </c>
      <c r="M165" s="116">
        <f t="shared" si="8"/>
        <v>177531.59088665326</v>
      </c>
      <c r="N165" s="81"/>
    </row>
    <row r="166" spans="1:14" x14ac:dyDescent="0.3">
      <c r="A166" s="56" t="s">
        <v>108</v>
      </c>
      <c r="B166" s="98">
        <v>43405</v>
      </c>
      <c r="C166" s="4">
        <v>2014</v>
      </c>
      <c r="D166" s="97">
        <f t="shared" si="9"/>
        <v>16365559.085472323</v>
      </c>
      <c r="E166" s="97">
        <f t="shared" si="9"/>
        <v>2523120.9145276593</v>
      </c>
      <c r="F166" s="115">
        <f t="shared" si="3"/>
        <v>0.86642153318666726</v>
      </c>
      <c r="G166" s="115">
        <f t="shared" si="4"/>
        <v>0.13357846681333274</v>
      </c>
      <c r="H166" s="97">
        <v>7546591</v>
      </c>
      <c r="I166" s="97">
        <f t="shared" si="5"/>
        <v>6538528.9445527047</v>
      </c>
      <c r="J166" s="97">
        <f t="shared" si="6"/>
        <v>1008062.0554472955</v>
      </c>
      <c r="K166" s="97">
        <v>6343306</v>
      </c>
      <c r="L166" s="97">
        <f t="shared" si="7"/>
        <v>5495976.9099921854</v>
      </c>
      <c r="M166" s="116">
        <f t="shared" si="8"/>
        <v>847329.09000781446</v>
      </c>
      <c r="N166" s="81"/>
    </row>
    <row r="167" spans="1:14" x14ac:dyDescent="0.3">
      <c r="A167" s="56" t="s">
        <v>108</v>
      </c>
      <c r="B167" s="98">
        <v>43405</v>
      </c>
      <c r="C167" s="4">
        <v>2015</v>
      </c>
      <c r="D167" s="97">
        <f t="shared" si="9"/>
        <v>255204452.91018283</v>
      </c>
      <c r="E167" s="97">
        <f t="shared" si="9"/>
        <v>43016553.089817174</v>
      </c>
      <c r="F167" s="115">
        <f t="shared" si="3"/>
        <v>0.85575612641512866</v>
      </c>
      <c r="G167" s="115">
        <f t="shared" si="4"/>
        <v>0.1442438735848714</v>
      </c>
      <c r="H167" s="97">
        <v>216093029</v>
      </c>
      <c r="I167" s="97">
        <f t="shared" si="5"/>
        <v>184922933.44235206</v>
      </c>
      <c r="J167" s="97">
        <f t="shared" si="6"/>
        <v>31170095.557647947</v>
      </c>
      <c r="K167" s="97">
        <v>69597767</v>
      </c>
      <c r="L167" s="97">
        <f t="shared" si="7"/>
        <v>59558715.495062672</v>
      </c>
      <c r="M167" s="116">
        <f t="shared" si="8"/>
        <v>10039051.504937334</v>
      </c>
      <c r="N167" s="81"/>
    </row>
    <row r="168" spans="1:14" x14ac:dyDescent="0.3">
      <c r="A168" s="56" t="s">
        <v>108</v>
      </c>
      <c r="B168" s="98">
        <v>43405</v>
      </c>
      <c r="C168" s="4">
        <v>2016</v>
      </c>
      <c r="D168" s="97">
        <f>D162+D74+D75+D76+D77-I162-L162</f>
        <v>325963082.18431544</v>
      </c>
      <c r="E168" s="97">
        <f>E162+J63+J64+J65+J66-J162-M162</f>
        <v>49938505.815684527</v>
      </c>
      <c r="F168" s="115">
        <f t="shared" si="3"/>
        <v>0.86715005360476272</v>
      </c>
      <c r="G168" s="115">
        <f t="shared" si="4"/>
        <v>0.13284994639523717</v>
      </c>
      <c r="H168" s="97">
        <v>277816602</v>
      </c>
      <c r="I168" s="97">
        <f t="shared" si="5"/>
        <v>240908681.31659302</v>
      </c>
      <c r="J168" s="97">
        <f t="shared" si="6"/>
        <v>36907920.683406942</v>
      </c>
      <c r="K168" s="97">
        <v>46794052</v>
      </c>
      <c r="L168" s="97">
        <f t="shared" si="7"/>
        <v>40577464.700184055</v>
      </c>
      <c r="M168" s="116">
        <f t="shared" si="8"/>
        <v>6216587.2998159407</v>
      </c>
      <c r="N168" s="81"/>
    </row>
    <row r="169" spans="1:14" x14ac:dyDescent="0.3">
      <c r="A169" s="56" t="s">
        <v>108</v>
      </c>
      <c r="B169" s="98">
        <v>43405</v>
      </c>
      <c r="C169" s="4">
        <v>2017</v>
      </c>
      <c r="D169" s="97">
        <f>D163+D87-I163-L163</f>
        <v>318854814.48506546</v>
      </c>
      <c r="E169" s="97">
        <f>E163+K35+J79-J163-M163</f>
        <v>51872026.514934547</v>
      </c>
      <c r="F169" s="115">
        <f t="shared" si="3"/>
        <v>0.86008019712029826</v>
      </c>
      <c r="G169" s="115">
        <f t="shared" si="4"/>
        <v>0.13991980287970179</v>
      </c>
      <c r="H169" s="97">
        <v>230814233</v>
      </c>
      <c r="I169" s="97">
        <f t="shared" si="5"/>
        <v>198518751.01681045</v>
      </c>
      <c r="J169" s="97">
        <f t="shared" si="6"/>
        <v>32295481.98318956</v>
      </c>
      <c r="K169" s="97">
        <v>45215939</v>
      </c>
      <c r="L169" s="97">
        <f t="shared" si="7"/>
        <v>38889333.728099383</v>
      </c>
      <c r="M169" s="116">
        <f t="shared" si="8"/>
        <v>6326605.2719006203</v>
      </c>
      <c r="N169" s="81"/>
    </row>
    <row r="170" spans="1:14" x14ac:dyDescent="0.3">
      <c r="A170" s="56" t="s">
        <v>108</v>
      </c>
      <c r="B170" s="98">
        <v>43405</v>
      </c>
      <c r="C170" s="4">
        <v>2018</v>
      </c>
      <c r="D170" s="97">
        <f>D164+D97+D98+D99-I164-L164</f>
        <v>276920909.01546931</v>
      </c>
      <c r="E170" s="97">
        <f>E164+I36+J88+J89+J90-J164-M164</f>
        <v>42287061.98453068</v>
      </c>
      <c r="F170" s="115">
        <f t="shared" si="3"/>
        <v>0.8675250437761447</v>
      </c>
      <c r="G170" s="115">
        <f t="shared" si="4"/>
        <v>0.13247495622385533</v>
      </c>
      <c r="H170" s="97">
        <v>724730</v>
      </c>
      <c r="I170" s="97">
        <f t="shared" si="5"/>
        <v>628721.42497588531</v>
      </c>
      <c r="J170" s="97">
        <f t="shared" si="6"/>
        <v>96008.575024114674</v>
      </c>
      <c r="K170" s="97">
        <v>0</v>
      </c>
      <c r="L170" s="97">
        <f t="shared" si="7"/>
        <v>0</v>
      </c>
      <c r="M170" s="116">
        <f t="shared" si="8"/>
        <v>0</v>
      </c>
      <c r="N170" s="81"/>
    </row>
    <row r="171" spans="1:14" x14ac:dyDescent="0.3">
      <c r="A171" s="56" t="s">
        <v>108</v>
      </c>
      <c r="B171" s="98">
        <v>43405</v>
      </c>
      <c r="C171" s="4">
        <v>2019</v>
      </c>
      <c r="D171" s="97">
        <f>D103+D104+D105+D106+D37</f>
        <v>93765870</v>
      </c>
      <c r="E171" s="97">
        <f>J92+J93+J94+J95</f>
        <v>1701199</v>
      </c>
      <c r="F171" s="115">
        <f t="shared" si="3"/>
        <v>0.98218025317190794</v>
      </c>
      <c r="G171" s="115">
        <f t="shared" si="4"/>
        <v>1.7819746828092103E-2</v>
      </c>
      <c r="H171" s="97">
        <v>602157</v>
      </c>
      <c r="I171" s="97">
        <f t="shared" si="5"/>
        <v>591426.71470923652</v>
      </c>
      <c r="J171" s="97">
        <f t="shared" si="6"/>
        <v>10730.285290763457</v>
      </c>
      <c r="K171" s="97">
        <v>0</v>
      </c>
      <c r="L171" s="97">
        <f t="shared" si="7"/>
        <v>0</v>
      </c>
      <c r="M171" s="116">
        <f t="shared" si="8"/>
        <v>0</v>
      </c>
      <c r="N171" s="81"/>
    </row>
    <row r="172" spans="1:14" x14ac:dyDescent="0.3">
      <c r="A172" s="56" t="s">
        <v>108</v>
      </c>
      <c r="B172" s="98">
        <v>43405</v>
      </c>
      <c r="C172" s="4" t="s">
        <v>105</v>
      </c>
      <c r="D172" s="97">
        <v>0</v>
      </c>
      <c r="E172" s="97">
        <f>E153-J153-M153</f>
        <v>89349</v>
      </c>
      <c r="F172" s="115">
        <f t="shared" si="3"/>
        <v>0</v>
      </c>
      <c r="G172" s="115">
        <f t="shared" si="4"/>
        <v>1</v>
      </c>
      <c r="H172" s="97">
        <v>0</v>
      </c>
      <c r="I172" s="97">
        <f t="shared" si="5"/>
        <v>0</v>
      </c>
      <c r="J172" s="97">
        <f t="shared" si="6"/>
        <v>0</v>
      </c>
      <c r="K172" s="97">
        <v>1332265</v>
      </c>
      <c r="L172" s="97">
        <f t="shared" si="7"/>
        <v>0</v>
      </c>
      <c r="M172" s="116">
        <f t="shared" si="8"/>
        <v>1332265</v>
      </c>
      <c r="N172" s="81"/>
    </row>
    <row r="173" spans="1:14" x14ac:dyDescent="0.3">
      <c r="A173" s="56" t="s">
        <v>104</v>
      </c>
      <c r="B173" s="98">
        <v>43405</v>
      </c>
      <c r="C173" s="4">
        <v>2015</v>
      </c>
      <c r="D173" s="97">
        <f>D167</f>
        <v>255204452.91018283</v>
      </c>
      <c r="E173" s="97">
        <f>E167</f>
        <v>43016553.089817174</v>
      </c>
      <c r="F173" s="115">
        <f t="shared" si="3"/>
        <v>0.85575612641512866</v>
      </c>
      <c r="G173" s="115">
        <f t="shared" si="4"/>
        <v>0.1442438735848714</v>
      </c>
      <c r="H173" s="97">
        <v>128291</v>
      </c>
      <c r="I173" s="97">
        <f>H173*F173</f>
        <v>109785.80921392328</v>
      </c>
      <c r="J173" s="97">
        <f t="shared" ref="J173:J174" si="10">H173*G173</f>
        <v>18505.190786076735</v>
      </c>
      <c r="K173" s="97">
        <v>0</v>
      </c>
      <c r="L173" s="97">
        <f t="shared" ref="L173:L174" si="11">K173*F173</f>
        <v>0</v>
      </c>
      <c r="M173" s="116">
        <f t="shared" ref="M173:M174" si="12">K173*G173</f>
        <v>0</v>
      </c>
      <c r="N173" s="83" t="s">
        <v>109</v>
      </c>
    </row>
    <row r="174" spans="1:14" x14ac:dyDescent="0.3">
      <c r="A174" s="56" t="s">
        <v>104</v>
      </c>
      <c r="B174" s="98">
        <v>43405</v>
      </c>
      <c r="C174" s="4">
        <v>2017</v>
      </c>
      <c r="D174" s="97">
        <f>D169</f>
        <v>318854814.48506546</v>
      </c>
      <c r="E174" s="97">
        <f>E169</f>
        <v>51872026.514934547</v>
      </c>
      <c r="F174" s="115">
        <f t="shared" ref="F174" si="13">D174/SUM(D174,E174)</f>
        <v>0.86008019712029826</v>
      </c>
      <c r="G174" s="115">
        <f t="shared" ref="G174" si="14">E174/SUM(D174,E174)</f>
        <v>0.13991980287970179</v>
      </c>
      <c r="H174" s="97">
        <v>161480</v>
      </c>
      <c r="I174" s="97">
        <f t="shared" ref="I174" si="15">H174*F174</f>
        <v>138885.75023098575</v>
      </c>
      <c r="J174" s="97">
        <f t="shared" si="10"/>
        <v>22594.249769014245</v>
      </c>
      <c r="K174" s="97">
        <v>0</v>
      </c>
      <c r="L174" s="97">
        <f t="shared" si="11"/>
        <v>0</v>
      </c>
      <c r="M174" s="116">
        <f t="shared" si="12"/>
        <v>0</v>
      </c>
      <c r="N174" s="83">
        <v>2</v>
      </c>
    </row>
    <row r="175" spans="1:14" x14ac:dyDescent="0.3">
      <c r="A175" s="56" t="s">
        <v>110</v>
      </c>
      <c r="B175" s="98">
        <v>43770</v>
      </c>
      <c r="C175" s="4">
        <v>2013</v>
      </c>
      <c r="D175" s="97">
        <f>D165-I165-L165</f>
        <v>1102814.3789878974</v>
      </c>
      <c r="E175" s="97">
        <f>E165-J165-M165</f>
        <v>328220.62101210258</v>
      </c>
      <c r="F175" s="115">
        <f t="shared" si="3"/>
        <v>0.77064109472367726</v>
      </c>
      <c r="G175" s="115">
        <f t="shared" si="4"/>
        <v>0.2293589052763228</v>
      </c>
      <c r="H175" s="97">
        <v>87240</v>
      </c>
      <c r="I175" s="97">
        <f t="shared" si="5"/>
        <v>67230.729103693608</v>
      </c>
      <c r="J175" s="97">
        <f t="shared" si="6"/>
        <v>20009.2708963064</v>
      </c>
      <c r="K175" s="97">
        <v>0</v>
      </c>
      <c r="L175" s="97">
        <f t="shared" si="7"/>
        <v>0</v>
      </c>
      <c r="M175" s="116">
        <f t="shared" si="8"/>
        <v>0</v>
      </c>
      <c r="N175" s="81"/>
    </row>
    <row r="176" spans="1:14" x14ac:dyDescent="0.3">
      <c r="A176" s="56" t="s">
        <v>110</v>
      </c>
      <c r="B176" s="98">
        <v>43770</v>
      </c>
      <c r="C176" s="4">
        <v>2014</v>
      </c>
      <c r="D176" s="97">
        <f>D166-I166-L166</f>
        <v>4331053.2309274329</v>
      </c>
      <c r="E176" s="97">
        <f>E166-J166-M166</f>
        <v>667729.7690725493</v>
      </c>
      <c r="F176" s="115">
        <f t="shared" si="3"/>
        <v>0.86642153318666726</v>
      </c>
      <c r="G176" s="115">
        <f t="shared" si="4"/>
        <v>0.13357846681333269</v>
      </c>
      <c r="H176" s="97">
        <v>1477532</v>
      </c>
      <c r="I176" s="97">
        <f t="shared" si="5"/>
        <v>1280165.5407723628</v>
      </c>
      <c r="J176" s="97">
        <f t="shared" si="6"/>
        <v>197366.45922763707</v>
      </c>
      <c r="K176" s="97">
        <v>0</v>
      </c>
      <c r="L176" s="97">
        <f t="shared" si="7"/>
        <v>0</v>
      </c>
      <c r="M176" s="116">
        <f t="shared" si="8"/>
        <v>0</v>
      </c>
      <c r="N176" s="81"/>
    </row>
    <row r="177" spans="1:14" x14ac:dyDescent="0.3">
      <c r="A177" s="56" t="s">
        <v>110</v>
      </c>
      <c r="B177" s="98">
        <v>43770</v>
      </c>
      <c r="C177" s="4">
        <v>2015</v>
      </c>
      <c r="D177" s="97">
        <f>D173-I167-L167-I173-L173</f>
        <v>10613018.163554182</v>
      </c>
      <c r="E177" s="97">
        <f>E173-J167-M167-J173-M173</f>
        <v>1788900.8364458159</v>
      </c>
      <c r="F177" s="115">
        <f t="shared" si="3"/>
        <v>0.85575612641512844</v>
      </c>
      <c r="G177" s="115">
        <f t="shared" si="4"/>
        <v>0.14424387358487151</v>
      </c>
      <c r="H177" s="97">
        <v>2751713</v>
      </c>
      <c r="I177" s="97">
        <f t="shared" si="5"/>
        <v>2354795.2578861522</v>
      </c>
      <c r="J177" s="97">
        <f t="shared" si="6"/>
        <v>396917.74211384752</v>
      </c>
      <c r="K177" s="97">
        <v>0</v>
      </c>
      <c r="L177" s="97">
        <f t="shared" si="7"/>
        <v>0</v>
      </c>
      <c r="M177" s="116">
        <f t="shared" si="8"/>
        <v>0</v>
      </c>
      <c r="N177" s="81"/>
    </row>
    <row r="178" spans="1:14" x14ac:dyDescent="0.3">
      <c r="A178" s="56" t="s">
        <v>110</v>
      </c>
      <c r="B178" s="98">
        <v>43770</v>
      </c>
      <c r="C178" s="4">
        <v>2016</v>
      </c>
      <c r="D178" s="97">
        <f>D168+D78-I168-L168</f>
        <v>53411768.167538367</v>
      </c>
      <c r="E178" s="97">
        <f>E168+J67+J68+J69+J70-J168-M168</f>
        <v>14491686.832461644</v>
      </c>
      <c r="F178" s="115">
        <f t="shared" si="3"/>
        <v>0.78658395463880826</v>
      </c>
      <c r="G178" s="115">
        <f t="shared" si="4"/>
        <v>0.21341604536119171</v>
      </c>
      <c r="H178" s="97">
        <v>16584834</v>
      </c>
      <c r="I178" s="97">
        <f t="shared" si="5"/>
        <v>13045364.314748164</v>
      </c>
      <c r="J178" s="97">
        <f t="shared" si="6"/>
        <v>3539469.6852518348</v>
      </c>
      <c r="K178" s="97">
        <v>0</v>
      </c>
      <c r="L178" s="97">
        <f t="shared" si="7"/>
        <v>0</v>
      </c>
      <c r="M178" s="116">
        <f t="shared" si="8"/>
        <v>0</v>
      </c>
      <c r="N178" s="81"/>
    </row>
    <row r="179" spans="1:14" x14ac:dyDescent="0.3">
      <c r="A179" s="56" t="s">
        <v>110</v>
      </c>
      <c r="B179" s="98">
        <v>43770</v>
      </c>
      <c r="C179" s="4">
        <v>2017</v>
      </c>
      <c r="D179" s="97">
        <f>D174+D88+D89+D90-I169-L169-I174-L174</f>
        <v>100462520.98992465</v>
      </c>
      <c r="E179" s="97">
        <f>E174-J169-M169-J174-M174</f>
        <v>13227345.010075353</v>
      </c>
      <c r="F179" s="115">
        <f t="shared" si="3"/>
        <v>0.88365414196129544</v>
      </c>
      <c r="G179" s="115">
        <f t="shared" si="4"/>
        <v>0.11634585803870463</v>
      </c>
      <c r="H179" s="97">
        <v>51263257</v>
      </c>
      <c r="I179" s="97">
        <f t="shared" si="5"/>
        <v>45298989.378476374</v>
      </c>
      <c r="J179" s="97">
        <f t="shared" si="6"/>
        <v>5964267.6215236317</v>
      </c>
      <c r="K179" s="97">
        <v>0</v>
      </c>
      <c r="L179" s="97">
        <f t="shared" si="7"/>
        <v>0</v>
      </c>
      <c r="M179" s="116">
        <f t="shared" si="8"/>
        <v>0</v>
      </c>
      <c r="N179" s="81"/>
    </row>
    <row r="180" spans="1:14" x14ac:dyDescent="0.3">
      <c r="A180" s="56" t="s">
        <v>110</v>
      </c>
      <c r="B180" s="98">
        <v>43770</v>
      </c>
      <c r="C180" s="4">
        <v>2018</v>
      </c>
      <c r="D180" s="97">
        <f>D170+D100-I170-L170</f>
        <v>331619418.59049344</v>
      </c>
      <c r="E180" s="97">
        <f>E170+K36+J91-J170-M170</f>
        <v>54352744.409506567</v>
      </c>
      <c r="F180" s="115">
        <f t="shared" si="3"/>
        <v>0.85917962583869922</v>
      </c>
      <c r="G180" s="115">
        <f t="shared" si="4"/>
        <v>0.14082037416130078</v>
      </c>
      <c r="H180" s="97">
        <v>15578982</v>
      </c>
      <c r="I180" s="97">
        <f t="shared" si="5"/>
        <v>13385143.92570783</v>
      </c>
      <c r="J180" s="97">
        <f t="shared" si="6"/>
        <v>2193838.0742921699</v>
      </c>
      <c r="K180" s="97">
        <v>0</v>
      </c>
      <c r="L180" s="97">
        <f t="shared" si="7"/>
        <v>0</v>
      </c>
      <c r="M180" s="116">
        <f t="shared" si="8"/>
        <v>0</v>
      </c>
      <c r="N180" s="81"/>
    </row>
    <row r="181" spans="1:14" x14ac:dyDescent="0.3">
      <c r="A181" s="56" t="s">
        <v>110</v>
      </c>
      <c r="B181" s="98">
        <v>43770</v>
      </c>
      <c r="C181" s="4">
        <v>2019</v>
      </c>
      <c r="D181" s="97">
        <f>D171+D107+D108+D109-I171-L171</f>
        <v>263653011.28529078</v>
      </c>
      <c r="E181" s="97">
        <f>E171+I37+J96+J97+J98-J171-M171</f>
        <v>38929602.714709237</v>
      </c>
      <c r="F181" s="115">
        <f t="shared" si="3"/>
        <v>0.8713422354309186</v>
      </c>
      <c r="G181" s="115">
        <f t="shared" si="4"/>
        <v>0.1286577645690814</v>
      </c>
      <c r="H181" s="97">
        <v>13343</v>
      </c>
      <c r="I181" s="97">
        <f t="shared" si="5"/>
        <v>11626.319447354746</v>
      </c>
      <c r="J181" s="97">
        <f t="shared" si="6"/>
        <v>1716.6805526452531</v>
      </c>
      <c r="K181" s="97">
        <v>0</v>
      </c>
      <c r="L181" s="97">
        <f t="shared" si="7"/>
        <v>0</v>
      </c>
      <c r="M181" s="116">
        <f t="shared" si="8"/>
        <v>0</v>
      </c>
      <c r="N181" s="81"/>
    </row>
    <row r="182" spans="1:14" x14ac:dyDescent="0.3">
      <c r="A182" s="56" t="s">
        <v>110</v>
      </c>
      <c r="B182" s="98">
        <v>43770</v>
      </c>
      <c r="C182" s="4">
        <v>2020</v>
      </c>
      <c r="D182" s="97">
        <f>D111+D112+D113+D114+D38</f>
        <v>116420183</v>
      </c>
      <c r="E182" s="97">
        <f>J101+J102+J103+J104</f>
        <v>3133610</v>
      </c>
      <c r="F182" s="115">
        <f t="shared" si="3"/>
        <v>0.97378912101935566</v>
      </c>
      <c r="G182" s="115">
        <f t="shared" si="4"/>
        <v>2.6210878980644302E-2</v>
      </c>
      <c r="H182" s="97">
        <v>1152532</v>
      </c>
      <c r="I182" s="97">
        <f t="shared" si="5"/>
        <v>1122323.1232266801</v>
      </c>
      <c r="J182" s="97">
        <f t="shared" si="6"/>
        <v>30208.876773319938</v>
      </c>
      <c r="K182" s="97">
        <v>0</v>
      </c>
      <c r="L182" s="97">
        <f t="shared" si="7"/>
        <v>0</v>
      </c>
      <c r="M182" s="116">
        <f t="shared" si="8"/>
        <v>0</v>
      </c>
      <c r="N182" s="81"/>
    </row>
    <row r="183" spans="1:14" x14ac:dyDescent="0.3">
      <c r="A183" s="56" t="s">
        <v>111</v>
      </c>
      <c r="B183" s="98">
        <v>44137</v>
      </c>
      <c r="C183" s="4">
        <v>2013</v>
      </c>
      <c r="D183" s="97">
        <f>D175+D51-I175-L175</f>
        <v>1115609.6498842039</v>
      </c>
      <c r="E183" s="97">
        <f>E175-J175-M175</f>
        <v>308211.3501157962</v>
      </c>
      <c r="F183" s="115">
        <f t="shared" si="3"/>
        <v>0.7835322346588538</v>
      </c>
      <c r="G183" s="115">
        <f t="shared" si="4"/>
        <v>0.21646776534114626</v>
      </c>
      <c r="H183" s="97">
        <v>51335</v>
      </c>
      <c r="I183" s="97">
        <f t="shared" si="5"/>
        <v>40222.627266212257</v>
      </c>
      <c r="J183" s="97">
        <f t="shared" si="6"/>
        <v>11112.372733787743</v>
      </c>
      <c r="K183" s="97">
        <v>0</v>
      </c>
      <c r="L183" s="97">
        <f t="shared" si="7"/>
        <v>0</v>
      </c>
      <c r="M183" s="116">
        <f t="shared" si="8"/>
        <v>0</v>
      </c>
      <c r="N183" s="81"/>
    </row>
    <row r="184" spans="1:14" x14ac:dyDescent="0.3">
      <c r="A184" s="56" t="s">
        <v>111</v>
      </c>
      <c r="B184" s="98">
        <v>44137</v>
      </c>
      <c r="C184" s="4">
        <v>2014</v>
      </c>
      <c r="D184" s="97">
        <f>D176+D57-I176-L176</f>
        <v>3466973.6901550703</v>
      </c>
      <c r="E184" s="97">
        <f>E176-J176-M176</f>
        <v>470363.30984491226</v>
      </c>
      <c r="F184" s="115">
        <f t="shared" si="3"/>
        <v>0.88053770610823656</v>
      </c>
      <c r="G184" s="115">
        <f t="shared" si="4"/>
        <v>0.11946229389176349</v>
      </c>
      <c r="H184" s="97">
        <v>893264</v>
      </c>
      <c r="I184" s="97">
        <f t="shared" si="5"/>
        <v>786552.63350906782</v>
      </c>
      <c r="J184" s="97">
        <f t="shared" si="6"/>
        <v>106711.36649093223</v>
      </c>
      <c r="K184" s="97">
        <v>0</v>
      </c>
      <c r="L184" s="97">
        <f t="shared" si="7"/>
        <v>0</v>
      </c>
      <c r="M184" s="116">
        <f t="shared" si="8"/>
        <v>0</v>
      </c>
      <c r="N184" s="81"/>
    </row>
    <row r="185" spans="1:14" x14ac:dyDescent="0.3">
      <c r="A185" s="56" t="s">
        <v>111</v>
      </c>
      <c r="B185" s="98">
        <v>44137</v>
      </c>
      <c r="C185" s="4">
        <v>2015</v>
      </c>
      <c r="D185" s="97">
        <f>D177+D64-I177-L177</f>
        <v>8470952.9056680296</v>
      </c>
      <c r="E185" s="97">
        <f>E177-J177-M177</f>
        <v>1391983.0943319683</v>
      </c>
      <c r="F185" s="115">
        <f t="shared" si="3"/>
        <v>0.85886726890127152</v>
      </c>
      <c r="G185" s="115">
        <f t="shared" si="4"/>
        <v>0.14113273109872848</v>
      </c>
      <c r="H185" s="97">
        <v>2069543</v>
      </c>
      <c r="I185" s="97">
        <f t="shared" si="5"/>
        <v>1777462.7442837441</v>
      </c>
      <c r="J185" s="97">
        <f t="shared" si="6"/>
        <v>292080.25571625587</v>
      </c>
      <c r="K185" s="97">
        <v>0</v>
      </c>
      <c r="L185" s="97">
        <f t="shared" si="7"/>
        <v>0</v>
      </c>
      <c r="M185" s="116">
        <f t="shared" si="8"/>
        <v>0</v>
      </c>
      <c r="N185" s="81"/>
    </row>
    <row r="186" spans="1:14" x14ac:dyDescent="0.3">
      <c r="A186" s="56" t="s">
        <v>111</v>
      </c>
      <c r="B186" s="98">
        <v>44137</v>
      </c>
      <c r="C186" s="4">
        <v>2016</v>
      </c>
      <c r="D186" s="97">
        <f>D178+D79-I178-L178</f>
        <v>40371785.852790207</v>
      </c>
      <c r="E186" s="97">
        <f>E178+J71-J178-M178</f>
        <v>12688953.147209808</v>
      </c>
      <c r="F186" s="115">
        <f t="shared" si="3"/>
        <v>0.7608598488006395</v>
      </c>
      <c r="G186" s="115">
        <f t="shared" si="4"/>
        <v>0.2391401511993605</v>
      </c>
      <c r="H186" s="97">
        <v>9492352</v>
      </c>
      <c r="I186" s="97">
        <f t="shared" si="5"/>
        <v>7222349.5074824477</v>
      </c>
      <c r="J186" s="97">
        <f t="shared" si="6"/>
        <v>2270002.4925175519</v>
      </c>
      <c r="K186" s="97">
        <v>0</v>
      </c>
      <c r="L186" s="97">
        <f t="shared" si="7"/>
        <v>0</v>
      </c>
      <c r="M186" s="116">
        <f t="shared" si="8"/>
        <v>0</v>
      </c>
      <c r="N186" s="81"/>
    </row>
    <row r="187" spans="1:14" x14ac:dyDescent="0.3">
      <c r="A187" s="56" t="s">
        <v>111</v>
      </c>
      <c r="B187" s="98">
        <v>44137</v>
      </c>
      <c r="C187" s="4">
        <v>2017</v>
      </c>
      <c r="D187" s="97">
        <f>D179+D91-I179-L179</f>
        <v>55186879.611448281</v>
      </c>
      <c r="E187" s="97">
        <f>E179+J80+J81+J82-J179-M179</f>
        <v>11068899.388551721</v>
      </c>
      <c r="F187" s="115">
        <f t="shared" si="3"/>
        <v>0.83293684633076737</v>
      </c>
      <c r="G187" s="115">
        <f t="shared" si="4"/>
        <v>0.16706315366923272</v>
      </c>
      <c r="H187" s="97">
        <v>17822308</v>
      </c>
      <c r="I187" s="97">
        <f t="shared" si="5"/>
        <v>14844857.019855605</v>
      </c>
      <c r="J187" s="97">
        <f t="shared" si="6"/>
        <v>2977450.9801443955</v>
      </c>
      <c r="K187" s="97">
        <v>0</v>
      </c>
      <c r="L187" s="97">
        <f t="shared" si="7"/>
        <v>0</v>
      </c>
      <c r="M187" s="116">
        <f t="shared" si="8"/>
        <v>0</v>
      </c>
      <c r="N187" s="81"/>
    </row>
    <row r="188" spans="1:14" x14ac:dyDescent="0.3">
      <c r="A188" s="56" t="s">
        <v>111</v>
      </c>
      <c r="B188" s="98">
        <v>44137</v>
      </c>
      <c r="C188" s="4">
        <v>2018</v>
      </c>
      <c r="D188" s="97">
        <f>D180+D101-I180-L180</f>
        <v>318283734.66478562</v>
      </c>
      <c r="E188" s="97">
        <f>E180-J180-M180</f>
        <v>52158906.335214399</v>
      </c>
      <c r="F188" s="115">
        <f t="shared" si="3"/>
        <v>0.85919842760430387</v>
      </c>
      <c r="G188" s="115">
        <f t="shared" si="4"/>
        <v>0.14080157239569621</v>
      </c>
      <c r="H188" s="97">
        <v>52300268</v>
      </c>
      <c r="I188" s="97">
        <f t="shared" si="5"/>
        <v>44936308.028883688</v>
      </c>
      <c r="J188" s="97">
        <f t="shared" si="6"/>
        <v>7363959.9711163137</v>
      </c>
      <c r="K188" s="97">
        <v>0</v>
      </c>
      <c r="L188" s="97">
        <f t="shared" si="7"/>
        <v>0</v>
      </c>
      <c r="M188" s="116">
        <f t="shared" si="8"/>
        <v>0</v>
      </c>
      <c r="N188" s="81"/>
    </row>
    <row r="189" spans="1:14" x14ac:dyDescent="0.3">
      <c r="A189" s="56" t="s">
        <v>111</v>
      </c>
      <c r="B189" s="98">
        <v>44137</v>
      </c>
      <c r="C189" s="4">
        <v>2019</v>
      </c>
      <c r="D189" s="97">
        <f>D181+D110-I181-L181</f>
        <v>320715033.96584344</v>
      </c>
      <c r="E189" s="97">
        <f>E181+K37+J99-J181-M181</f>
        <v>51340934.034156591</v>
      </c>
      <c r="F189" s="115">
        <f t="shared" si="3"/>
        <v>0.86200749766186635</v>
      </c>
      <c r="G189" s="115">
        <f t="shared" si="4"/>
        <v>0.13799250233813368</v>
      </c>
      <c r="H189" s="97">
        <v>6210345</v>
      </c>
      <c r="I189" s="97">
        <f t="shared" si="5"/>
        <v>5353363.9530668836</v>
      </c>
      <c r="J189" s="97">
        <f t="shared" si="6"/>
        <v>856981.04693311674</v>
      </c>
      <c r="K189" s="97">
        <v>0</v>
      </c>
      <c r="L189" s="97">
        <f t="shared" si="7"/>
        <v>0</v>
      </c>
      <c r="M189" s="116">
        <f t="shared" si="8"/>
        <v>0</v>
      </c>
      <c r="N189" s="81"/>
    </row>
    <row r="190" spans="1:14" x14ac:dyDescent="0.3">
      <c r="A190" s="56" t="s">
        <v>111</v>
      </c>
      <c r="B190" s="98">
        <v>44137</v>
      </c>
      <c r="C190" s="4">
        <v>2020</v>
      </c>
      <c r="D190" s="97">
        <f>D182+D115+D116+D117-I182-L182</f>
        <v>227327787.87677333</v>
      </c>
      <c r="E190" s="97">
        <f>E182+I38+J105+J106+J107-J182-M182</f>
        <v>32043351.12322668</v>
      </c>
      <c r="F190" s="115">
        <f t="shared" si="3"/>
        <v>0.87645753013704941</v>
      </c>
      <c r="G190" s="115">
        <f t="shared" si="4"/>
        <v>0.12354246986295063</v>
      </c>
      <c r="H190" s="97">
        <v>85816</v>
      </c>
      <c r="I190" s="97">
        <f t="shared" si="5"/>
        <v>75214.079406241028</v>
      </c>
      <c r="J190" s="97">
        <f t="shared" si="6"/>
        <v>10601.92059375897</v>
      </c>
      <c r="K190" s="97">
        <v>0</v>
      </c>
      <c r="L190" s="97">
        <f t="shared" si="7"/>
        <v>0</v>
      </c>
      <c r="M190" s="116">
        <f t="shared" si="8"/>
        <v>0</v>
      </c>
      <c r="N190" s="81"/>
    </row>
    <row r="191" spans="1:14" x14ac:dyDescent="0.3">
      <c r="A191" s="56" t="s">
        <v>111</v>
      </c>
      <c r="B191" s="98">
        <v>44137</v>
      </c>
      <c r="C191" s="4">
        <v>2021</v>
      </c>
      <c r="D191" s="97">
        <f>D121+D122+D123+D124+D39</f>
        <v>108240973</v>
      </c>
      <c r="E191" s="97">
        <f>J111+J112+J113+J114</f>
        <v>4389615</v>
      </c>
      <c r="F191" s="115">
        <f t="shared" si="3"/>
        <v>0.96102643981579849</v>
      </c>
      <c r="G191" s="115">
        <f t="shared" si="4"/>
        <v>3.8973560184201471E-2</v>
      </c>
      <c r="H191" s="97">
        <v>684236</v>
      </c>
      <c r="I191" s="97">
        <f t="shared" si="5"/>
        <v>657568.88707380265</v>
      </c>
      <c r="J191" s="97">
        <f t="shared" si="6"/>
        <v>26667.112926197278</v>
      </c>
      <c r="K191" s="97">
        <v>0</v>
      </c>
      <c r="L191" s="97">
        <f t="shared" si="7"/>
        <v>0</v>
      </c>
      <c r="M191" s="116">
        <f t="shared" si="8"/>
        <v>0</v>
      </c>
      <c r="N191" s="81"/>
    </row>
    <row r="192" spans="1:14" x14ac:dyDescent="0.3">
      <c r="A192" s="56" t="s">
        <v>112</v>
      </c>
      <c r="B192" s="98">
        <v>44501</v>
      </c>
      <c r="C192" s="4">
        <v>2013</v>
      </c>
      <c r="D192" s="97">
        <f>D183-I183-L183</f>
        <v>1075387.0226179915</v>
      </c>
      <c r="E192" s="97">
        <f>E183-J183-M183</f>
        <v>297098.97738200845</v>
      </c>
      <c r="F192" s="115">
        <f t="shared" si="3"/>
        <v>0.7835322346588538</v>
      </c>
      <c r="G192" s="115">
        <f t="shared" si="4"/>
        <v>0.21646776534114626</v>
      </c>
      <c r="H192" s="97">
        <v>254846</v>
      </c>
      <c r="I192" s="97">
        <f t="shared" si="5"/>
        <v>199680.05587387027</v>
      </c>
      <c r="J192" s="97">
        <f t="shared" si="6"/>
        <v>55165.944126129762</v>
      </c>
      <c r="K192" s="97">
        <v>105459</v>
      </c>
      <c r="L192" s="97">
        <f t="shared" si="7"/>
        <v>82630.525934888065</v>
      </c>
      <c r="M192" s="116">
        <f t="shared" si="8"/>
        <v>22828.474065111943</v>
      </c>
      <c r="N192" s="83">
        <v>3</v>
      </c>
    </row>
    <row r="193" spans="1:14" x14ac:dyDescent="0.3">
      <c r="A193" s="56" t="s">
        <v>112</v>
      </c>
      <c r="B193" s="98">
        <v>44501</v>
      </c>
      <c r="C193" s="4">
        <v>2014</v>
      </c>
      <c r="D193" s="97">
        <f>D184-I184-L184</f>
        <v>2680421.0566460025</v>
      </c>
      <c r="E193" s="97">
        <f>E184-J184-M184</f>
        <v>363651.94335398002</v>
      </c>
      <c r="F193" s="115">
        <f t="shared" si="3"/>
        <v>0.88053770610823656</v>
      </c>
      <c r="G193" s="115">
        <f t="shared" si="4"/>
        <v>0.11946229389176348</v>
      </c>
      <c r="H193" s="97">
        <v>1032053</v>
      </c>
      <c r="I193" s="97">
        <f t="shared" si="5"/>
        <v>908761.5812021239</v>
      </c>
      <c r="J193" s="97">
        <f t="shared" si="6"/>
        <v>123291.41879787618</v>
      </c>
      <c r="K193" s="97">
        <v>529674</v>
      </c>
      <c r="L193" s="97">
        <f t="shared" si="7"/>
        <v>466397.92894517409</v>
      </c>
      <c r="M193" s="116">
        <f t="shared" si="8"/>
        <v>63276.07105482593</v>
      </c>
      <c r="N193" s="83">
        <v>3</v>
      </c>
    </row>
    <row r="194" spans="1:14" x14ac:dyDescent="0.3">
      <c r="A194" s="56" t="s">
        <v>112</v>
      </c>
      <c r="B194" s="98">
        <v>44501</v>
      </c>
      <c r="C194" s="4">
        <v>2015</v>
      </c>
      <c r="D194" s="97">
        <f>D185+D65-I185-L185</f>
        <v>6907432.1613842854</v>
      </c>
      <c r="E194" s="97">
        <f>E185-J185-M185</f>
        <v>1099902.8386157125</v>
      </c>
      <c r="F194" s="115">
        <f t="shared" si="3"/>
        <v>0.86263808887529836</v>
      </c>
      <c r="G194" s="115">
        <f t="shared" si="4"/>
        <v>0.13736191112470164</v>
      </c>
      <c r="H194" s="97">
        <v>2388626</v>
      </c>
      <c r="I194" s="97">
        <f t="shared" si="5"/>
        <v>2060519.7676778485</v>
      </c>
      <c r="J194" s="97">
        <f t="shared" si="6"/>
        <v>328106.2323221516</v>
      </c>
      <c r="K194" s="97">
        <v>1451655</v>
      </c>
      <c r="L194" s="97">
        <f t="shared" si="7"/>
        <v>1252252.8949062712</v>
      </c>
      <c r="M194" s="116">
        <f t="shared" si="8"/>
        <v>199402.10509372875</v>
      </c>
      <c r="N194" s="83">
        <v>3</v>
      </c>
    </row>
    <row r="195" spans="1:14" x14ac:dyDescent="0.3">
      <c r="A195" s="56" t="s">
        <v>112</v>
      </c>
      <c r="B195" s="98">
        <v>44501</v>
      </c>
      <c r="C195" s="4">
        <v>2016</v>
      </c>
      <c r="D195" s="97">
        <f>D186-I186-L186</f>
        <v>33149436.34530776</v>
      </c>
      <c r="E195" s="97">
        <f>E186-J186-M186</f>
        <v>10418950.654692257</v>
      </c>
      <c r="F195" s="115">
        <f t="shared" si="3"/>
        <v>0.7608598488006395</v>
      </c>
      <c r="G195" s="115">
        <f t="shared" si="4"/>
        <v>0.23914015119936052</v>
      </c>
      <c r="H195" s="97">
        <v>15858420</v>
      </c>
      <c r="I195" s="97">
        <f t="shared" si="5"/>
        <v>12066035.043417038</v>
      </c>
      <c r="J195" s="97">
        <f t="shared" si="6"/>
        <v>3792384.956582963</v>
      </c>
      <c r="K195" s="97">
        <v>7008911</v>
      </c>
      <c r="L195" s="97">
        <f t="shared" si="7"/>
        <v>5332798.9637171393</v>
      </c>
      <c r="M195" s="116">
        <f t="shared" si="8"/>
        <v>1676112.0362828611</v>
      </c>
      <c r="N195" s="83">
        <v>3</v>
      </c>
    </row>
    <row r="196" spans="1:14" x14ac:dyDescent="0.3">
      <c r="A196" s="56" t="s">
        <v>112</v>
      </c>
      <c r="B196" s="98">
        <v>44501</v>
      </c>
      <c r="C196" s="4">
        <v>2017</v>
      </c>
      <c r="D196" s="97">
        <f>D187+D92-I187-L187</f>
        <v>40359935.591592677</v>
      </c>
      <c r="E196" s="97">
        <f>E187+J83-J187-M187</f>
        <v>9559978.4084073268</v>
      </c>
      <c r="F196" s="115">
        <f t="shared" si="3"/>
        <v>0.80849369234876245</v>
      </c>
      <c r="G196" s="115">
        <f t="shared" si="4"/>
        <v>0.19150630765123769</v>
      </c>
      <c r="H196" s="97">
        <v>23432873</v>
      </c>
      <c r="I196" s="97">
        <f t="shared" si="5"/>
        <v>18945330.014109623</v>
      </c>
      <c r="J196" s="97">
        <f t="shared" si="6"/>
        <v>4487542.985890381</v>
      </c>
      <c r="K196" s="97">
        <v>15929964</v>
      </c>
      <c r="L196" s="97">
        <f t="shared" si="7"/>
        <v>12879275.413342861</v>
      </c>
      <c r="M196" s="116">
        <f t="shared" si="8"/>
        <v>3050688.5866571409</v>
      </c>
      <c r="N196" s="83">
        <v>3</v>
      </c>
    </row>
    <row r="197" spans="1:14" x14ac:dyDescent="0.3">
      <c r="A197" s="56" t="s">
        <v>112</v>
      </c>
      <c r="B197" s="98">
        <v>44501</v>
      </c>
      <c r="C197" s="4">
        <v>2018</v>
      </c>
      <c r="D197" s="97">
        <f>D188+D102-I188-L188</f>
        <v>273396746.63590193</v>
      </c>
      <c r="E197" s="97">
        <f>E188-J188-M188</f>
        <v>44794946.364098087</v>
      </c>
      <c r="F197" s="115">
        <f t="shared" si="3"/>
        <v>0.85922025197528307</v>
      </c>
      <c r="G197" s="115">
        <f t="shared" si="4"/>
        <v>0.14077974802471693</v>
      </c>
      <c r="H197" s="97">
        <v>227676841</v>
      </c>
      <c r="I197" s="97">
        <f t="shared" si="5"/>
        <v>195624552.69295645</v>
      </c>
      <c r="J197" s="97">
        <f t="shared" si="6"/>
        <v>32052288.307043541</v>
      </c>
      <c r="K197" s="97">
        <v>58710161</v>
      </c>
      <c r="L197" s="97">
        <f t="shared" si="7"/>
        <v>50444959.327929437</v>
      </c>
      <c r="M197" s="116">
        <f t="shared" si="8"/>
        <v>8265201.6720705628</v>
      </c>
      <c r="N197" s="83">
        <v>3</v>
      </c>
    </row>
    <row r="198" spans="1:14" x14ac:dyDescent="0.3">
      <c r="A198" s="56" t="s">
        <v>112</v>
      </c>
      <c r="B198" s="98">
        <v>44501</v>
      </c>
      <c r="C198" s="4">
        <v>2019</v>
      </c>
      <c r="D198" s="97">
        <f>D189-I189-L189</f>
        <v>315361670.01277655</v>
      </c>
      <c r="E198" s="97">
        <f>E189+J100-J189-M189</f>
        <v>51307241.987223476</v>
      </c>
      <c r="F198" s="115">
        <f t="shared" si="3"/>
        <v>0.86007201508476006</v>
      </c>
      <c r="G198" s="115">
        <f t="shared" si="4"/>
        <v>0.13992798491524003</v>
      </c>
      <c r="H198" s="97">
        <v>241553867</v>
      </c>
      <c r="I198" s="97">
        <f t="shared" si="5"/>
        <v>207753721.14220613</v>
      </c>
      <c r="J198" s="97">
        <f t="shared" si="6"/>
        <v>33800145.857793897</v>
      </c>
      <c r="K198" s="97">
        <v>45776568</v>
      </c>
      <c r="L198" s="97">
        <f t="shared" si="7"/>
        <v>39371145.083424546</v>
      </c>
      <c r="M198" s="116">
        <f t="shared" si="8"/>
        <v>6405422.9165754598</v>
      </c>
      <c r="N198" s="83">
        <v>3</v>
      </c>
    </row>
    <row r="199" spans="1:14" x14ac:dyDescent="0.3">
      <c r="A199" s="56" t="s">
        <v>112</v>
      </c>
      <c r="B199" s="98">
        <v>44501</v>
      </c>
      <c r="C199" s="4">
        <v>2020</v>
      </c>
      <c r="D199" s="97">
        <f>D190+D118+D119+D120-I190-L190</f>
        <v>300884375.7973671</v>
      </c>
      <c r="E199" s="97">
        <f>E190+K38+J108+J109+J110-J190-M190</f>
        <v>46007870.202632919</v>
      </c>
      <c r="F199" s="115">
        <f t="shared" ref="F199:F202" si="16">D199/SUM(D199,E199)</f>
        <v>0.86737129257529466</v>
      </c>
      <c r="G199" s="115">
        <f t="shared" ref="G199:G202" si="17">E199/SUM(D199,E199)</f>
        <v>0.13262870742470537</v>
      </c>
      <c r="H199" s="97">
        <v>154961313</v>
      </c>
      <c r="I199" s="97">
        <f t="shared" ref="I199:I202" si="18">H199*F199</f>
        <v>134408994.35597482</v>
      </c>
      <c r="J199" s="97">
        <f t="shared" ref="J199:J202" si="19">H199*G199</f>
        <v>20552318.644025192</v>
      </c>
      <c r="K199" s="97">
        <v>35121432</v>
      </c>
      <c r="L199" s="97">
        <f t="shared" ref="L199:L202" si="20">K199*F199</f>
        <v>30463321.870935317</v>
      </c>
      <c r="M199" s="116">
        <f t="shared" ref="M199:M202" si="21">K199*G199</f>
        <v>4658110.1290646847</v>
      </c>
      <c r="N199" s="83">
        <v>3</v>
      </c>
    </row>
    <row r="200" spans="1:14" x14ac:dyDescent="0.3">
      <c r="A200" s="56" t="s">
        <v>112</v>
      </c>
      <c r="B200" s="98">
        <v>44501</v>
      </c>
      <c r="C200" s="4">
        <v>2021</v>
      </c>
      <c r="D200" s="97">
        <f>D191+D125+D126+D127-I191-L191</f>
        <v>254332900.11292619</v>
      </c>
      <c r="E200" s="97">
        <f>E191+I39+J115+J116+J117-J191-M191</f>
        <v>36416054.8870738</v>
      </c>
      <c r="F200" s="115">
        <f t="shared" si="16"/>
        <v>0.87475086578703676</v>
      </c>
      <c r="G200" s="115">
        <f t="shared" si="17"/>
        <v>0.12524913421296321</v>
      </c>
      <c r="H200" s="97">
        <v>305070</v>
      </c>
      <c r="I200" s="97">
        <f t="shared" si="18"/>
        <v>266860.24662565131</v>
      </c>
      <c r="J200" s="97">
        <f t="shared" si="19"/>
        <v>38209.753374348686</v>
      </c>
      <c r="K200" s="97">
        <v>0</v>
      </c>
      <c r="L200" s="97">
        <f t="shared" si="20"/>
        <v>0</v>
      </c>
      <c r="M200" s="116">
        <f t="shared" si="21"/>
        <v>0</v>
      </c>
      <c r="N200" s="83">
        <v>3</v>
      </c>
    </row>
    <row r="201" spans="1:14" x14ac:dyDescent="0.3">
      <c r="A201" s="56" t="s">
        <v>112</v>
      </c>
      <c r="B201" s="98">
        <v>44501</v>
      </c>
      <c r="C201" s="4">
        <v>2022</v>
      </c>
      <c r="D201" s="97">
        <f>D40+D128+D129+D130+D131</f>
        <v>151231031</v>
      </c>
      <c r="E201" s="97">
        <f>J118+J119+J120+J121</f>
        <v>4945508</v>
      </c>
      <c r="F201" s="115">
        <f t="shared" si="16"/>
        <v>0.9683338609520602</v>
      </c>
      <c r="G201" s="115">
        <f t="shared" si="17"/>
        <v>3.1666139047939842E-2</v>
      </c>
      <c r="H201" s="97">
        <v>304707</v>
      </c>
      <c r="I201" s="97">
        <f t="shared" si="18"/>
        <v>295058.1057691194</v>
      </c>
      <c r="J201" s="97">
        <f t="shared" si="19"/>
        <v>9648.8942308806054</v>
      </c>
      <c r="K201" s="97">
        <v>0</v>
      </c>
      <c r="L201" s="97">
        <f t="shared" si="20"/>
        <v>0</v>
      </c>
      <c r="M201" s="116">
        <f t="shared" si="21"/>
        <v>0</v>
      </c>
      <c r="N201" s="83">
        <v>3</v>
      </c>
    </row>
    <row r="202" spans="1:14" x14ac:dyDescent="0.3">
      <c r="A202" s="56" t="s">
        <v>112</v>
      </c>
      <c r="B202" s="98">
        <v>44501</v>
      </c>
      <c r="C202" s="4" t="s">
        <v>105</v>
      </c>
      <c r="D202" s="97">
        <v>0</v>
      </c>
      <c r="E202" s="97">
        <f>E172-J172-M172</f>
        <v>-1242916</v>
      </c>
      <c r="F202" s="115">
        <f t="shared" si="16"/>
        <v>0</v>
      </c>
      <c r="G202" s="115">
        <f t="shared" si="17"/>
        <v>1</v>
      </c>
      <c r="H202" s="97">
        <v>0</v>
      </c>
      <c r="I202" s="97">
        <f t="shared" si="18"/>
        <v>0</v>
      </c>
      <c r="J202" s="97">
        <f t="shared" si="19"/>
        <v>0</v>
      </c>
      <c r="K202" s="97">
        <v>13409</v>
      </c>
      <c r="L202" s="97">
        <f t="shared" si="20"/>
        <v>0</v>
      </c>
      <c r="M202" s="116">
        <f t="shared" si="21"/>
        <v>13409</v>
      </c>
      <c r="N202" s="83" t="s">
        <v>113</v>
      </c>
    </row>
    <row r="203" spans="1:14" x14ac:dyDescent="0.3">
      <c r="A203" s="50" t="s">
        <v>91</v>
      </c>
      <c r="B203" s="39"/>
      <c r="C203" s="127"/>
      <c r="D203" s="126"/>
      <c r="E203" s="45"/>
      <c r="F203" s="129"/>
      <c r="G203" s="129"/>
      <c r="H203" s="126"/>
      <c r="I203" s="126"/>
      <c r="J203" s="126"/>
      <c r="K203" s="126"/>
      <c r="L203" s="126"/>
      <c r="M203" s="126"/>
      <c r="N203" s="46"/>
    </row>
    <row r="204" spans="1:14" x14ac:dyDescent="0.3">
      <c r="A204" s="120" t="s">
        <v>114</v>
      </c>
      <c r="B204" s="40" t="s">
        <v>7</v>
      </c>
      <c r="C204" s="127"/>
      <c r="D204" s="126"/>
      <c r="E204" s="45"/>
      <c r="F204" s="129"/>
      <c r="G204" s="129"/>
      <c r="H204" s="126"/>
      <c r="I204" s="126"/>
      <c r="J204" s="126"/>
      <c r="K204" s="126"/>
      <c r="L204" s="126"/>
      <c r="M204" s="126"/>
      <c r="N204" s="46"/>
    </row>
    <row r="205" spans="1:14" x14ac:dyDescent="0.3">
      <c r="A205" s="120" t="s">
        <v>115</v>
      </c>
      <c r="B205" s="40" t="s">
        <v>43</v>
      </c>
      <c r="C205" s="45"/>
      <c r="D205" s="45"/>
      <c r="E205" s="45"/>
      <c r="F205" s="45"/>
      <c r="G205" s="45"/>
      <c r="H205" s="45"/>
      <c r="I205" s="45"/>
      <c r="J205" s="45"/>
      <c r="K205" s="45"/>
      <c r="L205" s="45"/>
      <c r="M205" s="45"/>
      <c r="N205" s="46"/>
    </row>
    <row r="206" spans="1:14" x14ac:dyDescent="0.3">
      <c r="A206" s="66"/>
      <c r="B206" s="40"/>
      <c r="C206" s="45"/>
      <c r="D206" s="45"/>
      <c r="E206" s="45"/>
      <c r="F206" s="45"/>
      <c r="G206" s="45"/>
      <c r="H206" s="45"/>
      <c r="I206" s="45"/>
      <c r="J206" s="45"/>
      <c r="K206" s="45"/>
      <c r="L206" s="45"/>
      <c r="M206" s="45"/>
      <c r="N206" s="46"/>
    </row>
    <row r="207" spans="1:14" x14ac:dyDescent="0.3">
      <c r="A207" s="50" t="s">
        <v>270</v>
      </c>
      <c r="B207" s="40"/>
      <c r="C207" s="45"/>
      <c r="D207" s="45"/>
      <c r="E207" s="45"/>
      <c r="F207" s="45"/>
      <c r="G207" s="45"/>
      <c r="H207" s="45"/>
      <c r="I207" s="45"/>
      <c r="J207" s="45"/>
      <c r="K207" s="45"/>
      <c r="L207" s="45"/>
      <c r="M207" s="45"/>
      <c r="N207" s="46"/>
    </row>
    <row r="208" spans="1:14" x14ac:dyDescent="0.3">
      <c r="A208" s="66" t="s">
        <v>271</v>
      </c>
      <c r="B208" s="40"/>
      <c r="C208" s="45"/>
      <c r="D208" s="45"/>
      <c r="E208" s="45"/>
      <c r="F208" s="45"/>
      <c r="G208" s="45"/>
      <c r="H208" s="45"/>
      <c r="I208" s="45"/>
      <c r="J208" s="45"/>
      <c r="K208" s="45"/>
      <c r="L208" s="45"/>
      <c r="M208" s="45"/>
      <c r="N208" s="46"/>
    </row>
    <row r="209" spans="1:14" x14ac:dyDescent="0.3">
      <c r="A209" s="66" t="s">
        <v>272</v>
      </c>
      <c r="B209" s="40"/>
      <c r="C209" s="45"/>
      <c r="D209" s="45"/>
      <c r="E209" s="45"/>
      <c r="F209" s="45"/>
      <c r="G209" s="45"/>
      <c r="H209" s="45"/>
      <c r="I209" s="45"/>
      <c r="J209" s="45"/>
      <c r="K209" s="45"/>
      <c r="L209" s="45"/>
      <c r="M209" s="45"/>
      <c r="N209" s="46"/>
    </row>
    <row r="210" spans="1:14" x14ac:dyDescent="0.3">
      <c r="A210" s="66"/>
      <c r="B210" s="40"/>
      <c r="C210" s="45"/>
      <c r="D210" s="45"/>
      <c r="E210" s="45"/>
      <c r="F210" s="45"/>
      <c r="G210" s="45"/>
      <c r="H210" s="45"/>
      <c r="I210" s="45"/>
      <c r="J210" s="45"/>
      <c r="K210" s="45"/>
      <c r="L210" s="45"/>
      <c r="M210" s="45"/>
      <c r="N210" s="46"/>
    </row>
    <row r="211" spans="1:14" x14ac:dyDescent="0.3">
      <c r="A211" s="66" t="s">
        <v>116</v>
      </c>
      <c r="B211" s="40"/>
      <c r="C211" s="45"/>
      <c r="D211" s="45"/>
      <c r="E211" s="45"/>
      <c r="F211" s="45"/>
      <c r="G211" s="45"/>
      <c r="H211" s="45"/>
      <c r="I211" s="45"/>
      <c r="J211" s="45"/>
      <c r="K211" s="45"/>
      <c r="L211" s="45"/>
      <c r="M211" s="45"/>
      <c r="N211" s="46"/>
    </row>
    <row r="212" spans="1:14" x14ac:dyDescent="0.3">
      <c r="A212" s="66" t="s">
        <v>273</v>
      </c>
      <c r="B212" s="40"/>
      <c r="C212" s="45"/>
      <c r="D212" s="45"/>
      <c r="E212" s="45"/>
      <c r="F212" s="45"/>
      <c r="G212" s="45"/>
      <c r="H212" s="45"/>
      <c r="I212" s="45"/>
      <c r="J212" s="45"/>
      <c r="K212" s="45"/>
      <c r="L212" s="45"/>
      <c r="M212" s="45"/>
      <c r="N212" s="46"/>
    </row>
    <row r="213" spans="1:14" x14ac:dyDescent="0.3">
      <c r="A213" s="66"/>
      <c r="B213" s="40"/>
      <c r="C213" s="45"/>
      <c r="D213" s="45"/>
      <c r="E213" s="45"/>
      <c r="F213" s="45"/>
      <c r="G213" s="45"/>
      <c r="H213" s="45"/>
      <c r="I213" s="45"/>
      <c r="J213" s="45"/>
      <c r="K213" s="45"/>
      <c r="L213" s="45"/>
      <c r="M213" s="45"/>
      <c r="N213" s="46"/>
    </row>
    <row r="214" spans="1:14" x14ac:dyDescent="0.3">
      <c r="A214" s="66" t="s">
        <v>274</v>
      </c>
      <c r="B214" s="40"/>
      <c r="C214" s="45"/>
      <c r="D214" s="45"/>
      <c r="E214" s="45"/>
      <c r="F214" s="45"/>
      <c r="G214" s="45"/>
      <c r="H214" s="45"/>
      <c r="I214" s="45"/>
      <c r="J214" s="45"/>
      <c r="K214" s="45"/>
      <c r="L214" s="45"/>
      <c r="M214" s="45"/>
      <c r="N214" s="46"/>
    </row>
    <row r="215" spans="1:14" x14ac:dyDescent="0.3">
      <c r="A215" s="66" t="s">
        <v>275</v>
      </c>
      <c r="B215" s="40"/>
      <c r="C215" s="45"/>
      <c r="D215" s="45"/>
      <c r="E215" s="45"/>
      <c r="F215" s="45"/>
      <c r="G215" s="45"/>
      <c r="H215" s="45"/>
      <c r="I215" s="45"/>
      <c r="J215" s="45"/>
      <c r="K215" s="45"/>
      <c r="L215" s="45"/>
      <c r="M215" s="45"/>
      <c r="N215" s="46"/>
    </row>
    <row r="216" spans="1:14" x14ac:dyDescent="0.3">
      <c r="A216" s="66" t="s">
        <v>276</v>
      </c>
      <c r="B216" s="40"/>
      <c r="C216" s="45"/>
      <c r="D216" s="45"/>
      <c r="E216" s="45"/>
      <c r="F216" s="45"/>
      <c r="G216" s="45"/>
      <c r="H216" s="45"/>
      <c r="I216" s="45"/>
      <c r="J216" s="45"/>
      <c r="K216" s="45"/>
      <c r="L216" s="45"/>
      <c r="M216" s="45"/>
      <c r="N216" s="46"/>
    </row>
    <row r="217" spans="1:14" x14ac:dyDescent="0.3">
      <c r="A217" s="66" t="s">
        <v>277</v>
      </c>
      <c r="B217" s="40"/>
      <c r="C217" s="45"/>
      <c r="D217" s="45"/>
      <c r="E217" s="45"/>
      <c r="F217" s="45"/>
      <c r="G217" s="45"/>
      <c r="H217" s="45"/>
      <c r="I217" s="45"/>
      <c r="J217" s="45"/>
      <c r="K217" s="45"/>
      <c r="L217" s="45"/>
      <c r="M217" s="45"/>
      <c r="N217" s="46"/>
    </row>
    <row r="218" spans="1:14" x14ac:dyDescent="0.3">
      <c r="A218" s="66" t="s">
        <v>117</v>
      </c>
      <c r="B218" s="40"/>
      <c r="C218" s="45"/>
      <c r="D218" s="45"/>
      <c r="E218" s="45"/>
      <c r="F218" s="45"/>
      <c r="G218" s="45"/>
      <c r="H218" s="45"/>
      <c r="I218" s="45"/>
      <c r="J218" s="45"/>
      <c r="K218" s="45"/>
      <c r="L218" s="45"/>
      <c r="M218" s="45"/>
      <c r="N218" s="46"/>
    </row>
    <row r="219" spans="1:14" x14ac:dyDescent="0.3">
      <c r="A219" s="66"/>
      <c r="B219" s="40"/>
      <c r="C219" s="45"/>
      <c r="D219" s="45"/>
      <c r="E219" s="45"/>
      <c r="F219" s="45"/>
      <c r="G219" s="45"/>
      <c r="H219" s="45"/>
      <c r="I219" s="45"/>
      <c r="J219" s="45"/>
      <c r="K219" s="45"/>
      <c r="L219" s="45"/>
      <c r="M219" s="45"/>
      <c r="N219" s="46"/>
    </row>
    <row r="220" spans="1:14" x14ac:dyDescent="0.3">
      <c r="A220" s="66" t="s">
        <v>278</v>
      </c>
      <c r="B220" s="40"/>
      <c r="C220" s="45"/>
      <c r="D220" s="45"/>
      <c r="E220" s="45"/>
      <c r="F220" s="45"/>
      <c r="G220" s="45"/>
      <c r="H220" s="45"/>
      <c r="I220" s="45"/>
      <c r="J220" s="45"/>
      <c r="K220" s="45"/>
      <c r="L220" s="45"/>
      <c r="M220" s="45"/>
      <c r="N220" s="46"/>
    </row>
    <row r="221" spans="1:14" x14ac:dyDescent="0.3">
      <c r="A221" s="66" t="s">
        <v>118</v>
      </c>
      <c r="B221" s="40"/>
      <c r="C221" s="45"/>
      <c r="D221" s="45"/>
      <c r="E221" s="45"/>
      <c r="F221" s="45"/>
      <c r="G221" s="45"/>
      <c r="H221" s="45"/>
      <c r="I221" s="45"/>
      <c r="J221" s="45"/>
      <c r="K221" s="45"/>
      <c r="L221" s="45"/>
      <c r="M221" s="45"/>
      <c r="N221" s="46"/>
    </row>
    <row r="222" spans="1:14" x14ac:dyDescent="0.3">
      <c r="A222" s="44"/>
      <c r="B222" s="45"/>
      <c r="C222" s="45"/>
      <c r="D222" s="45"/>
      <c r="E222" s="45"/>
      <c r="F222" s="45"/>
      <c r="G222" s="45"/>
      <c r="H222" s="45"/>
      <c r="I222" s="45"/>
      <c r="J222" s="45"/>
      <c r="K222" s="45"/>
      <c r="L222" s="45"/>
      <c r="M222" s="45"/>
      <c r="N222" s="46"/>
    </row>
    <row r="223" spans="1:14" ht="20.100000000000001" customHeight="1" x14ac:dyDescent="0.3">
      <c r="A223" s="47" t="s">
        <v>119</v>
      </c>
      <c r="B223" s="37"/>
      <c r="C223" s="37"/>
      <c r="D223" s="37"/>
      <c r="E223" s="37"/>
      <c r="F223" s="37"/>
      <c r="G223" s="37"/>
      <c r="H223" s="37"/>
      <c r="I223" s="37"/>
      <c r="J223" s="37"/>
      <c r="K223" s="37"/>
      <c r="L223" s="37"/>
      <c r="M223" s="80"/>
      <c r="N223" s="48"/>
    </row>
    <row r="224" spans="1:14" x14ac:dyDescent="0.3">
      <c r="A224" s="44"/>
      <c r="B224" s="45"/>
      <c r="C224" s="45"/>
      <c r="D224" s="45"/>
      <c r="E224" s="45"/>
      <c r="F224" s="45"/>
      <c r="G224" s="45"/>
      <c r="H224" s="45"/>
      <c r="I224" s="45"/>
      <c r="J224" s="45"/>
      <c r="K224" s="45"/>
      <c r="L224" s="45"/>
      <c r="M224" s="45"/>
      <c r="N224" s="46"/>
    </row>
    <row r="225" spans="1:14" x14ac:dyDescent="0.3">
      <c r="A225" s="44" t="s">
        <v>120</v>
      </c>
      <c r="B225" s="45"/>
      <c r="C225" s="45"/>
      <c r="D225" s="45"/>
      <c r="E225" s="45"/>
      <c r="F225" s="45"/>
      <c r="G225" s="45"/>
      <c r="H225" s="45"/>
      <c r="I225" s="45"/>
      <c r="J225" s="45"/>
      <c r="K225" s="45"/>
      <c r="L225" s="45"/>
      <c r="M225" s="45"/>
      <c r="N225" s="46"/>
    </row>
    <row r="226" spans="1:14" x14ac:dyDescent="0.3">
      <c r="A226" s="44" t="s">
        <v>121</v>
      </c>
      <c r="B226" s="45"/>
      <c r="C226" s="45"/>
      <c r="D226" s="45"/>
      <c r="E226" s="45"/>
      <c r="F226" s="45"/>
      <c r="G226" s="45"/>
      <c r="H226" s="45"/>
      <c r="I226" s="45"/>
      <c r="J226" s="45"/>
      <c r="K226" s="45"/>
      <c r="L226" s="45"/>
      <c r="M226" s="45"/>
      <c r="N226" s="46"/>
    </row>
    <row r="227" spans="1:14" x14ac:dyDescent="0.3">
      <c r="A227" s="44" t="s">
        <v>279</v>
      </c>
      <c r="B227" s="45"/>
      <c r="C227" s="45"/>
      <c r="D227" s="45"/>
      <c r="E227" s="45"/>
      <c r="F227" s="45"/>
      <c r="G227" s="45"/>
      <c r="H227" s="45"/>
      <c r="I227" s="45"/>
      <c r="J227" s="45"/>
      <c r="K227" s="45"/>
      <c r="L227" s="45"/>
      <c r="M227" s="45"/>
      <c r="N227" s="46"/>
    </row>
    <row r="228" spans="1:14" x14ac:dyDescent="0.3">
      <c r="A228" s="44" t="s">
        <v>122</v>
      </c>
      <c r="B228" s="45"/>
      <c r="C228" s="45"/>
      <c r="D228" s="45"/>
      <c r="E228" s="45"/>
      <c r="F228" s="45"/>
      <c r="G228" s="45"/>
      <c r="H228" s="45"/>
      <c r="I228" s="45"/>
      <c r="J228" s="45"/>
      <c r="K228" s="45"/>
      <c r="L228" s="45"/>
      <c r="M228" s="45"/>
      <c r="N228" s="46"/>
    </row>
    <row r="229" spans="1:14" x14ac:dyDescent="0.3">
      <c r="A229" s="44" t="s">
        <v>280</v>
      </c>
      <c r="B229" s="45"/>
      <c r="C229" s="45"/>
      <c r="D229" s="45"/>
      <c r="E229" s="45"/>
      <c r="F229" s="45"/>
      <c r="G229" s="45"/>
      <c r="H229" s="45"/>
      <c r="I229" s="45"/>
      <c r="J229" s="45"/>
      <c r="K229" s="45"/>
      <c r="L229" s="45"/>
      <c r="M229" s="45"/>
      <c r="N229" s="46"/>
    </row>
    <row r="230" spans="1:14" x14ac:dyDescent="0.3">
      <c r="A230" s="44" t="s">
        <v>123</v>
      </c>
      <c r="B230" s="45"/>
      <c r="C230" s="45"/>
      <c r="D230" s="45"/>
      <c r="E230" s="45"/>
      <c r="F230" s="45"/>
      <c r="G230" s="45"/>
      <c r="H230" s="45"/>
      <c r="I230" s="45"/>
      <c r="J230" s="45"/>
      <c r="K230" s="45"/>
      <c r="L230" s="45"/>
      <c r="M230" s="45"/>
      <c r="N230" s="46"/>
    </row>
    <row r="231" spans="1:14" x14ac:dyDescent="0.3">
      <c r="A231" s="78" t="s">
        <v>263</v>
      </c>
      <c r="B231" s="45"/>
      <c r="C231" s="45"/>
      <c r="D231" s="45"/>
      <c r="E231" s="45"/>
      <c r="F231" s="45"/>
      <c r="G231" s="45"/>
      <c r="H231" s="45"/>
      <c r="I231" s="45"/>
      <c r="J231" s="45"/>
      <c r="K231" s="45"/>
      <c r="L231" s="45"/>
      <c r="M231" s="45"/>
      <c r="N231" s="46"/>
    </row>
    <row r="232" spans="1:14" x14ac:dyDescent="0.3">
      <c r="A232" s="44"/>
      <c r="B232" s="45"/>
      <c r="C232" s="45"/>
      <c r="D232" s="45"/>
      <c r="E232" s="45"/>
      <c r="F232" s="45"/>
      <c r="G232" s="45"/>
      <c r="H232" s="45"/>
      <c r="I232" s="45"/>
      <c r="J232" s="45"/>
      <c r="K232" s="45"/>
      <c r="L232" s="45"/>
      <c r="M232" s="45"/>
      <c r="N232" s="46"/>
    </row>
    <row r="233" spans="1:14" x14ac:dyDescent="0.3">
      <c r="A233" s="50" t="s">
        <v>124</v>
      </c>
      <c r="B233" s="38"/>
      <c r="C233" s="38"/>
      <c r="D233" s="38"/>
      <c r="E233" s="38"/>
      <c r="F233" s="38"/>
      <c r="G233" s="38"/>
      <c r="H233" s="38"/>
      <c r="I233" s="45"/>
      <c r="J233" s="45"/>
      <c r="K233" s="45"/>
      <c r="L233" s="45"/>
      <c r="M233" s="45"/>
      <c r="N233" s="46"/>
    </row>
    <row r="234" spans="1:14" ht="72" x14ac:dyDescent="0.3">
      <c r="A234" s="55" t="s">
        <v>30</v>
      </c>
      <c r="B234" s="7" t="s">
        <v>125</v>
      </c>
      <c r="C234" s="7" t="s">
        <v>40</v>
      </c>
      <c r="D234" s="7" t="s">
        <v>179</v>
      </c>
      <c r="E234" s="8" t="s">
        <v>46</v>
      </c>
      <c r="F234" s="8" t="s">
        <v>182</v>
      </c>
      <c r="G234" s="8" t="s">
        <v>183</v>
      </c>
      <c r="H234" s="38"/>
      <c r="I234" s="45"/>
      <c r="J234" s="45"/>
      <c r="K234" s="45"/>
      <c r="L234" s="45"/>
      <c r="M234" s="45"/>
      <c r="N234" s="46"/>
    </row>
    <row r="235" spans="1:14" x14ac:dyDescent="0.3">
      <c r="A235" s="56" t="s">
        <v>103</v>
      </c>
      <c r="B235" s="97">
        <f>SUM(H147:H148)</f>
        <v>41812445</v>
      </c>
      <c r="C235" s="97">
        <f t="shared" ref="C235:G235" si="22">SUM(I147:I148)</f>
        <v>37382969.423190296</v>
      </c>
      <c r="D235" s="97">
        <f t="shared" si="22"/>
        <v>4429475.5768097024</v>
      </c>
      <c r="E235" s="97">
        <f t="shared" si="22"/>
        <v>0</v>
      </c>
      <c r="F235" s="97">
        <f t="shared" si="22"/>
        <v>0</v>
      </c>
      <c r="G235" s="97">
        <f t="shared" si="22"/>
        <v>0</v>
      </c>
      <c r="H235" s="38"/>
      <c r="I235" s="45"/>
      <c r="J235" s="45"/>
      <c r="K235" s="45"/>
      <c r="L235" s="45"/>
      <c r="M235" s="45"/>
      <c r="N235" s="46"/>
    </row>
    <row r="236" spans="1:14" x14ac:dyDescent="0.3">
      <c r="A236" s="56" t="s">
        <v>104</v>
      </c>
      <c r="B236" s="97">
        <f t="shared" ref="B236:G236" si="23">SUM(H149:H153)+SUM(H173:H174)</f>
        <v>236885431</v>
      </c>
      <c r="C236" s="97">
        <f t="shared" si="23"/>
        <v>207711043.39865318</v>
      </c>
      <c r="D236" s="97">
        <f t="shared" si="23"/>
        <v>29174387.601346828</v>
      </c>
      <c r="E236" s="97">
        <f t="shared" si="23"/>
        <v>36365891</v>
      </c>
      <c r="F236" s="97">
        <f t="shared" si="23"/>
        <v>30157750.965829123</v>
      </c>
      <c r="G236" s="97">
        <f t="shared" si="23"/>
        <v>6208140.0341708791</v>
      </c>
      <c r="H236" s="38"/>
      <c r="I236" s="45"/>
      <c r="J236" s="45"/>
      <c r="K236" s="45"/>
      <c r="L236" s="45"/>
      <c r="M236" s="45"/>
      <c r="N236" s="46"/>
    </row>
    <row r="237" spans="1:14" x14ac:dyDescent="0.3">
      <c r="A237" s="56" t="s">
        <v>106</v>
      </c>
      <c r="B237" s="97">
        <f t="shared" ref="B237:G237" si="24">SUM(H154:H158)</f>
        <v>94007381</v>
      </c>
      <c r="C237" s="97">
        <f t="shared" si="24"/>
        <v>80434821.369687229</v>
      </c>
      <c r="D237" s="97">
        <f t="shared" si="24"/>
        <v>13572559.630312771</v>
      </c>
      <c r="E237" s="97">
        <f t="shared" si="24"/>
        <v>0</v>
      </c>
      <c r="F237" s="97">
        <f t="shared" si="24"/>
        <v>0</v>
      </c>
      <c r="G237" s="97">
        <f t="shared" si="24"/>
        <v>0</v>
      </c>
      <c r="H237" s="38"/>
      <c r="I237" s="45"/>
      <c r="J237" s="45"/>
      <c r="K237" s="45"/>
      <c r="L237" s="45"/>
      <c r="M237" s="45"/>
      <c r="N237" s="46"/>
    </row>
    <row r="238" spans="1:14" x14ac:dyDescent="0.3">
      <c r="A238" s="56" t="s">
        <v>107</v>
      </c>
      <c r="B238" s="97">
        <f t="shared" ref="B238:G238" si="25">SUM(H159:H164)</f>
        <v>89117846</v>
      </c>
      <c r="C238" s="97">
        <f t="shared" si="25"/>
        <v>76365155.562378213</v>
      </c>
      <c r="D238" s="97">
        <f t="shared" si="25"/>
        <v>12752690.437621783</v>
      </c>
      <c r="E238" s="97">
        <f t="shared" si="25"/>
        <v>0</v>
      </c>
      <c r="F238" s="97">
        <f t="shared" si="25"/>
        <v>0</v>
      </c>
      <c r="G238" s="97">
        <f t="shared" si="25"/>
        <v>0</v>
      </c>
      <c r="H238" s="38"/>
      <c r="I238" s="45"/>
      <c r="J238" s="45"/>
      <c r="K238" s="45"/>
      <c r="L238" s="45"/>
      <c r="M238" s="45"/>
      <c r="N238" s="46"/>
    </row>
    <row r="239" spans="1:14" x14ac:dyDescent="0.3">
      <c r="A239" s="56" t="s">
        <v>108</v>
      </c>
      <c r="B239" s="97">
        <f t="shared" ref="B239:G239" si="26">SUM(H165:H172)</f>
        <v>735598998</v>
      </c>
      <c r="C239" s="97">
        <f t="shared" si="26"/>
        <v>633651601.23109353</v>
      </c>
      <c r="D239" s="97">
        <f t="shared" si="26"/>
        <v>101947396.76890641</v>
      </c>
      <c r="E239" s="97">
        <f t="shared" si="26"/>
        <v>170057363</v>
      </c>
      <c r="F239" s="97">
        <f t="shared" si="26"/>
        <v>145117993.24245164</v>
      </c>
      <c r="G239" s="97">
        <f t="shared" si="26"/>
        <v>24939369.757548362</v>
      </c>
      <c r="H239" s="38"/>
      <c r="I239" s="45"/>
      <c r="J239" s="45"/>
      <c r="K239" s="45"/>
      <c r="L239" s="45"/>
      <c r="M239" s="45"/>
      <c r="N239" s="46"/>
    </row>
    <row r="240" spans="1:14" x14ac:dyDescent="0.3">
      <c r="A240" s="56" t="s">
        <v>110</v>
      </c>
      <c r="B240" s="97">
        <f t="shared" ref="B240:G240" si="27">SUM(H175:H182)</f>
        <v>88909433</v>
      </c>
      <c r="C240" s="97">
        <f t="shared" si="27"/>
        <v>76565638.589368612</v>
      </c>
      <c r="D240" s="97">
        <f t="shared" si="27"/>
        <v>12343794.410631392</v>
      </c>
      <c r="E240" s="97">
        <f t="shared" si="27"/>
        <v>0</v>
      </c>
      <c r="F240" s="97">
        <f t="shared" si="27"/>
        <v>0</v>
      </c>
      <c r="G240" s="97">
        <f t="shared" si="27"/>
        <v>0</v>
      </c>
      <c r="H240" s="38"/>
      <c r="I240" s="45"/>
      <c r="J240" s="45"/>
      <c r="K240" s="45"/>
      <c r="L240" s="45"/>
      <c r="M240" s="45"/>
      <c r="N240" s="46"/>
    </row>
    <row r="241" spans="1:14" x14ac:dyDescent="0.3">
      <c r="A241" s="56" t="s">
        <v>111</v>
      </c>
      <c r="B241" s="97">
        <f t="shared" ref="B241:G241" si="28">SUM(H183:H191)</f>
        <v>89609467</v>
      </c>
      <c r="C241" s="97">
        <f t="shared" si="28"/>
        <v>75693899.480827689</v>
      </c>
      <c r="D241" s="97">
        <f t="shared" si="28"/>
        <v>13915567.519172311</v>
      </c>
      <c r="E241" s="97">
        <f t="shared" si="28"/>
        <v>0</v>
      </c>
      <c r="F241" s="97">
        <f t="shared" si="28"/>
        <v>0</v>
      </c>
      <c r="G241" s="97">
        <f t="shared" si="28"/>
        <v>0</v>
      </c>
      <c r="H241" s="38"/>
      <c r="I241" s="45"/>
      <c r="J241" s="45"/>
      <c r="K241" s="45"/>
      <c r="L241" s="45"/>
      <c r="M241" s="45"/>
      <c r="N241" s="46"/>
    </row>
    <row r="242" spans="1:14" x14ac:dyDescent="0.3">
      <c r="A242" s="56" t="s">
        <v>112</v>
      </c>
      <c r="B242" s="97">
        <f t="shared" ref="B242:G242" si="29">SUM(H192:H202)</f>
        <v>667768616</v>
      </c>
      <c r="C242" s="97">
        <f t="shared" si="29"/>
        <v>572529513.00581276</v>
      </c>
      <c r="D242" s="97">
        <f t="shared" si="29"/>
        <v>95239102.99418737</v>
      </c>
      <c r="E242" s="97">
        <f t="shared" si="29"/>
        <v>164647233</v>
      </c>
      <c r="F242" s="97">
        <f t="shared" si="29"/>
        <v>140292782.00913563</v>
      </c>
      <c r="G242" s="97">
        <f t="shared" si="29"/>
        <v>24354450.990864374</v>
      </c>
      <c r="H242" s="38"/>
      <c r="I242" s="45"/>
      <c r="J242" s="45"/>
      <c r="K242" s="45"/>
      <c r="L242" s="45"/>
      <c r="M242" s="45"/>
      <c r="N242" s="46"/>
    </row>
    <row r="243" spans="1:14" x14ac:dyDescent="0.3">
      <c r="A243" s="66"/>
      <c r="B243" s="126"/>
      <c r="C243" s="126"/>
      <c r="D243" s="126"/>
      <c r="E243" s="126"/>
      <c r="F243" s="126"/>
      <c r="G243" s="126"/>
      <c r="H243" s="38"/>
      <c r="I243" s="45"/>
      <c r="J243" s="45"/>
      <c r="K243" s="45"/>
      <c r="L243" s="45"/>
      <c r="M243" s="45"/>
      <c r="N243" s="46"/>
    </row>
    <row r="244" spans="1:14" x14ac:dyDescent="0.3">
      <c r="A244" s="50" t="s">
        <v>126</v>
      </c>
      <c r="B244" s="38"/>
      <c r="C244" s="38"/>
      <c r="D244" s="38"/>
      <c r="E244" s="38"/>
      <c r="F244" s="38"/>
      <c r="G244" s="38"/>
      <c r="H244" s="68"/>
      <c r="I244" s="45"/>
      <c r="J244" s="45"/>
      <c r="K244" s="45"/>
      <c r="L244" s="45"/>
      <c r="M244" s="45"/>
      <c r="N244" s="46"/>
    </row>
    <row r="245" spans="1:14" ht="43.2" x14ac:dyDescent="0.3">
      <c r="A245" s="57" t="s">
        <v>48</v>
      </c>
      <c r="B245" s="9" t="s">
        <v>49</v>
      </c>
      <c r="C245" s="9" t="s">
        <v>52</v>
      </c>
      <c r="D245" s="38"/>
      <c r="E245" s="38"/>
      <c r="F245" s="38"/>
      <c r="G245" s="38"/>
      <c r="H245" s="45"/>
      <c r="I245" s="45"/>
      <c r="J245" s="45"/>
      <c r="K245" s="45"/>
      <c r="L245" s="45"/>
      <c r="M245" s="45"/>
      <c r="N245" s="46"/>
    </row>
    <row r="246" spans="1:14" x14ac:dyDescent="0.3">
      <c r="A246" s="53">
        <v>2013</v>
      </c>
      <c r="B246" s="121">
        <v>145618970</v>
      </c>
      <c r="C246" s="121">
        <v>18441091</v>
      </c>
      <c r="D246" s="38"/>
      <c r="E246" s="130"/>
      <c r="F246" s="40"/>
      <c r="G246" s="38"/>
      <c r="H246" s="45"/>
      <c r="I246" s="45"/>
      <c r="J246" s="45"/>
      <c r="K246" s="45"/>
      <c r="L246" s="45"/>
      <c r="M246" s="45"/>
      <c r="N246" s="46"/>
    </row>
    <row r="247" spans="1:14" x14ac:dyDescent="0.3">
      <c r="A247" s="53">
        <v>2014</v>
      </c>
      <c r="B247" s="121">
        <v>146195306</v>
      </c>
      <c r="C247" s="121">
        <v>18223612</v>
      </c>
      <c r="D247" s="38"/>
      <c r="E247" s="131"/>
      <c r="F247" s="67"/>
      <c r="G247" s="126"/>
      <c r="H247" s="45"/>
      <c r="I247" s="45"/>
      <c r="J247" s="45"/>
      <c r="K247" s="45"/>
      <c r="L247" s="45"/>
      <c r="M247" s="45"/>
      <c r="N247" s="46"/>
    </row>
    <row r="248" spans="1:14" x14ac:dyDescent="0.3">
      <c r="A248" s="53">
        <v>2015</v>
      </c>
      <c r="B248" s="121">
        <v>340426791</v>
      </c>
      <c r="C248" s="121">
        <v>57581554</v>
      </c>
      <c r="D248" s="38"/>
      <c r="E248" s="130"/>
      <c r="F248" s="67"/>
      <c r="G248" s="38"/>
      <c r="H248" s="45"/>
      <c r="I248" s="45"/>
      <c r="J248" s="45"/>
      <c r="K248" s="45"/>
      <c r="L248" s="45"/>
      <c r="M248" s="45"/>
      <c r="N248" s="46"/>
    </row>
    <row r="249" spans="1:14" x14ac:dyDescent="0.3">
      <c r="A249" s="53">
        <v>2016</v>
      </c>
      <c r="B249" s="121">
        <v>324065927</v>
      </c>
      <c r="C249" s="121">
        <v>58365073</v>
      </c>
      <c r="D249" s="38"/>
      <c r="E249" s="130"/>
      <c r="F249" s="40"/>
      <c r="G249" s="38"/>
      <c r="H249" s="45"/>
      <c r="I249" s="45"/>
      <c r="J249" s="45"/>
      <c r="K249" s="45"/>
      <c r="L249" s="45"/>
      <c r="M249" s="45"/>
      <c r="N249" s="46"/>
    </row>
    <row r="250" spans="1:14" x14ac:dyDescent="0.3">
      <c r="A250" s="53">
        <v>2017</v>
      </c>
      <c r="B250" s="121">
        <v>320583401</v>
      </c>
      <c r="C250" s="121">
        <v>60222084</v>
      </c>
      <c r="D250" s="38"/>
      <c r="E250" s="130"/>
      <c r="F250" s="40"/>
      <c r="G250" s="38"/>
      <c r="H250" s="45"/>
      <c r="I250" s="45"/>
      <c r="J250" s="45"/>
      <c r="K250" s="45"/>
      <c r="L250" s="45"/>
      <c r="M250" s="45"/>
      <c r="N250" s="46"/>
    </row>
    <row r="251" spans="1:14" x14ac:dyDescent="0.3">
      <c r="A251" s="53">
        <v>2018</v>
      </c>
      <c r="B251" s="121">
        <v>319882513</v>
      </c>
      <c r="C251" s="121">
        <v>60330801</v>
      </c>
      <c r="D251" s="38"/>
      <c r="E251" s="130"/>
      <c r="F251" s="40"/>
      <c r="G251" s="38"/>
      <c r="H251" s="45"/>
      <c r="I251" s="45"/>
      <c r="J251" s="45"/>
      <c r="K251" s="45"/>
      <c r="L251" s="45"/>
      <c r="M251" s="45"/>
      <c r="N251" s="46"/>
    </row>
    <row r="252" spans="1:14" x14ac:dyDescent="0.3">
      <c r="A252" s="53">
        <v>2019</v>
      </c>
      <c r="B252" s="121">
        <v>311192372</v>
      </c>
      <c r="C252" s="121">
        <v>61721633</v>
      </c>
      <c r="D252" s="38"/>
      <c r="E252" s="130"/>
      <c r="F252" s="40"/>
      <c r="G252" s="38"/>
      <c r="H252" s="45"/>
      <c r="I252" s="45"/>
      <c r="J252" s="45"/>
      <c r="K252" s="45"/>
      <c r="L252" s="45"/>
      <c r="M252" s="45"/>
      <c r="N252" s="46"/>
    </row>
    <row r="253" spans="1:14" x14ac:dyDescent="0.3">
      <c r="A253" s="53">
        <v>2020</v>
      </c>
      <c r="B253" s="121">
        <v>278693112</v>
      </c>
      <c r="C253" s="121">
        <v>56126040</v>
      </c>
      <c r="D253" s="38"/>
      <c r="E253" s="130"/>
      <c r="F253" s="40"/>
      <c r="G253" s="38"/>
      <c r="H253" s="45"/>
      <c r="I253" s="45"/>
      <c r="J253" s="45"/>
      <c r="K253" s="45"/>
      <c r="L253" s="45"/>
      <c r="M253" s="45"/>
      <c r="N253" s="46"/>
    </row>
    <row r="254" spans="1:14" x14ac:dyDescent="0.3">
      <c r="A254" s="64" t="s">
        <v>91</v>
      </c>
      <c r="B254" s="65"/>
      <c r="C254" s="65"/>
      <c r="D254" s="38"/>
      <c r="E254" s="130"/>
      <c r="F254" s="40"/>
      <c r="G254" s="38"/>
      <c r="H254" s="45"/>
      <c r="I254" s="45"/>
      <c r="J254" s="45"/>
      <c r="K254" s="45"/>
      <c r="L254" s="45"/>
      <c r="M254" s="45"/>
      <c r="N254" s="46"/>
    </row>
    <row r="255" spans="1:14" x14ac:dyDescent="0.3">
      <c r="A255" s="54" t="s">
        <v>51</v>
      </c>
      <c r="B255" s="65"/>
      <c r="C255" s="65"/>
      <c r="D255" s="38"/>
      <c r="E255" s="130"/>
      <c r="F255" s="40"/>
      <c r="G255" s="38"/>
      <c r="H255" s="45"/>
      <c r="I255" s="45"/>
      <c r="J255" s="45"/>
      <c r="K255" s="45"/>
      <c r="L255" s="45"/>
      <c r="M255" s="45"/>
      <c r="N255" s="46"/>
    </row>
    <row r="256" spans="1:14" x14ac:dyDescent="0.3">
      <c r="A256" s="54" t="s">
        <v>54</v>
      </c>
      <c r="B256" s="65"/>
      <c r="C256" s="65"/>
      <c r="D256" s="38"/>
      <c r="E256" s="130"/>
      <c r="F256" s="40"/>
      <c r="G256" s="38"/>
      <c r="H256" s="45"/>
      <c r="I256" s="45"/>
      <c r="J256" s="45"/>
      <c r="K256" s="45"/>
      <c r="L256" s="45"/>
      <c r="M256" s="45"/>
      <c r="N256" s="46"/>
    </row>
    <row r="257" spans="1:14" x14ac:dyDescent="0.3">
      <c r="A257" s="66"/>
      <c r="B257" s="38"/>
      <c r="C257" s="38"/>
      <c r="D257" s="38"/>
      <c r="E257" s="38"/>
      <c r="F257" s="38"/>
      <c r="G257" s="38"/>
      <c r="H257" s="38"/>
      <c r="I257" s="132"/>
      <c r="J257" s="45"/>
      <c r="K257" s="45"/>
      <c r="L257" s="45"/>
      <c r="M257" s="45"/>
      <c r="N257" s="46"/>
    </row>
    <row r="258" spans="1:14" x14ac:dyDescent="0.3">
      <c r="A258" s="50" t="s">
        <v>281</v>
      </c>
      <c r="B258" s="38"/>
      <c r="C258" s="38"/>
      <c r="D258" s="38"/>
      <c r="E258" s="38"/>
      <c r="F258" s="38"/>
      <c r="G258" s="38"/>
      <c r="H258" s="38"/>
      <c r="I258" s="38"/>
      <c r="J258" s="45"/>
      <c r="K258" s="45"/>
      <c r="L258" s="45"/>
      <c r="M258" s="45"/>
      <c r="N258" s="46"/>
    </row>
    <row r="259" spans="1:14" ht="100.8" x14ac:dyDescent="0.3">
      <c r="A259" s="57" t="s">
        <v>48</v>
      </c>
      <c r="B259" s="9" t="s">
        <v>55</v>
      </c>
      <c r="C259" s="9" t="s">
        <v>56</v>
      </c>
      <c r="D259" s="9" t="s">
        <v>195</v>
      </c>
      <c r="E259" s="38"/>
      <c r="F259" s="38"/>
      <c r="G259" s="38"/>
      <c r="H259" s="38"/>
      <c r="I259" s="38"/>
      <c r="J259" s="45"/>
      <c r="K259" s="45"/>
      <c r="L259" s="45"/>
      <c r="M259" s="45"/>
      <c r="N259" s="46"/>
    </row>
    <row r="260" spans="1:14" x14ac:dyDescent="0.3">
      <c r="A260" s="58">
        <v>2013</v>
      </c>
      <c r="B260" s="122">
        <f>0.3*B246</f>
        <v>43685691</v>
      </c>
      <c r="C260" s="122">
        <f>0.7*B246</f>
        <v>101933279</v>
      </c>
      <c r="D260" s="122">
        <f t="shared" ref="D260:D267" si="30">C246</f>
        <v>18441091</v>
      </c>
      <c r="E260" s="38"/>
      <c r="F260" s="38"/>
      <c r="G260" s="38"/>
      <c r="H260" s="38"/>
      <c r="I260" s="38"/>
      <c r="J260" s="45"/>
      <c r="K260" s="45"/>
      <c r="L260" s="45"/>
      <c r="M260" s="45"/>
      <c r="N260" s="46"/>
    </row>
    <row r="261" spans="1:14" x14ac:dyDescent="0.3">
      <c r="A261" s="58">
        <v>2014</v>
      </c>
      <c r="B261" s="122">
        <v>0</v>
      </c>
      <c r="C261" s="122">
        <f>B247</f>
        <v>146195306</v>
      </c>
      <c r="D261" s="122">
        <f t="shared" si="30"/>
        <v>18223612</v>
      </c>
      <c r="E261" s="38"/>
      <c r="F261" s="38"/>
      <c r="G261" s="38"/>
      <c r="H261" s="38"/>
      <c r="I261" s="38"/>
      <c r="J261" s="45"/>
      <c r="K261" s="45"/>
      <c r="L261" s="45"/>
      <c r="M261" s="45"/>
      <c r="N261" s="46"/>
    </row>
    <row r="262" spans="1:14" x14ac:dyDescent="0.3">
      <c r="A262" s="58">
        <v>2015</v>
      </c>
      <c r="B262" s="122">
        <f>0.3*B248</f>
        <v>102128037.3</v>
      </c>
      <c r="C262" s="122">
        <f>0.7*B248</f>
        <v>238298753.69999999</v>
      </c>
      <c r="D262" s="122">
        <f t="shared" si="30"/>
        <v>57581554</v>
      </c>
      <c r="E262" s="38"/>
      <c r="F262" s="38"/>
      <c r="G262" s="38"/>
      <c r="H262" s="38"/>
      <c r="I262" s="38"/>
      <c r="J262" s="45"/>
      <c r="K262" s="45"/>
      <c r="L262" s="45"/>
      <c r="M262" s="45"/>
      <c r="N262" s="46"/>
    </row>
    <row r="263" spans="1:14" x14ac:dyDescent="0.3">
      <c r="A263" s="58">
        <v>2016</v>
      </c>
      <c r="B263" s="122">
        <f>0.3*B249</f>
        <v>97219778.099999994</v>
      </c>
      <c r="C263" s="122">
        <f>0.7*B249</f>
        <v>226846148.89999998</v>
      </c>
      <c r="D263" s="122">
        <f t="shared" si="30"/>
        <v>58365073</v>
      </c>
      <c r="E263" s="38"/>
      <c r="F263" s="38"/>
      <c r="G263" s="38"/>
      <c r="H263" s="38"/>
      <c r="I263" s="38"/>
      <c r="J263" s="45"/>
      <c r="K263" s="45"/>
      <c r="L263" s="45"/>
      <c r="M263" s="45"/>
      <c r="N263" s="46"/>
    </row>
    <row r="264" spans="1:14" x14ac:dyDescent="0.3">
      <c r="A264" s="58">
        <v>2017</v>
      </c>
      <c r="B264" s="122">
        <v>0</v>
      </c>
      <c r="C264" s="122">
        <f>B250</f>
        <v>320583401</v>
      </c>
      <c r="D264" s="122">
        <f t="shared" si="30"/>
        <v>60222084</v>
      </c>
      <c r="E264" s="38"/>
      <c r="F264" s="38"/>
      <c r="G264" s="38"/>
      <c r="H264" s="38"/>
      <c r="I264" s="38"/>
      <c r="J264" s="45"/>
      <c r="K264" s="45"/>
      <c r="L264" s="45"/>
      <c r="M264" s="45"/>
      <c r="N264" s="46"/>
    </row>
    <row r="265" spans="1:14" x14ac:dyDescent="0.3">
      <c r="A265" s="58">
        <v>2018</v>
      </c>
      <c r="B265" s="122">
        <f>0.3*B251</f>
        <v>95964753.899999991</v>
      </c>
      <c r="C265" s="122">
        <f>0.7*B251</f>
        <v>223917759.09999999</v>
      </c>
      <c r="D265" s="122">
        <f t="shared" si="30"/>
        <v>60330801</v>
      </c>
      <c r="E265" s="38"/>
      <c r="F265" s="38"/>
      <c r="G265" s="38"/>
      <c r="H265" s="38"/>
      <c r="I265" s="38"/>
      <c r="J265" s="45"/>
      <c r="K265" s="45"/>
      <c r="L265" s="45"/>
      <c r="M265" s="45"/>
      <c r="N265" s="46"/>
    </row>
    <row r="266" spans="1:14" x14ac:dyDescent="0.3">
      <c r="A266" s="58">
        <v>2019</v>
      </c>
      <c r="B266" s="122">
        <f>0.3*B252</f>
        <v>93357711.599999994</v>
      </c>
      <c r="C266" s="122">
        <f>0.7*B252</f>
        <v>217834660.39999998</v>
      </c>
      <c r="D266" s="122">
        <f t="shared" si="30"/>
        <v>61721633</v>
      </c>
      <c r="E266" s="38"/>
      <c r="F266" s="38"/>
      <c r="G266" s="38"/>
      <c r="H266" s="38"/>
      <c r="I266" s="38"/>
      <c r="J266" s="45"/>
      <c r="K266" s="45"/>
      <c r="L266" s="45"/>
      <c r="M266" s="45"/>
      <c r="N266" s="46"/>
    </row>
    <row r="267" spans="1:14" x14ac:dyDescent="0.3">
      <c r="A267" s="58">
        <v>2020</v>
      </c>
      <c r="B267" s="122">
        <v>0</v>
      </c>
      <c r="C267" s="122">
        <f>B253</f>
        <v>278693112</v>
      </c>
      <c r="D267" s="122">
        <f t="shared" si="30"/>
        <v>56126040</v>
      </c>
      <c r="E267" s="38"/>
      <c r="F267" s="38"/>
      <c r="G267" s="38"/>
      <c r="H267" s="38"/>
      <c r="I267" s="38"/>
      <c r="J267" s="45"/>
      <c r="K267" s="45"/>
      <c r="L267" s="45"/>
      <c r="M267" s="45"/>
      <c r="N267" s="46"/>
    </row>
    <row r="268" spans="1:14" x14ac:dyDescent="0.3">
      <c r="A268" s="58" t="s">
        <v>127</v>
      </c>
      <c r="B268" s="122">
        <f>SUM(B260:B267)</f>
        <v>432355971.89999998</v>
      </c>
      <c r="C268" s="122">
        <f>SUM(C260:C267)</f>
        <v>1754302420.0999999</v>
      </c>
      <c r="D268" s="122">
        <f>SUM(D260:D267)</f>
        <v>391011888</v>
      </c>
      <c r="E268" s="38"/>
      <c r="F268" s="38"/>
      <c r="G268" s="38"/>
      <c r="H268" s="38"/>
      <c r="I268" s="38"/>
      <c r="J268" s="45"/>
      <c r="K268" s="45"/>
      <c r="L268" s="45"/>
      <c r="M268" s="45"/>
      <c r="N268" s="46"/>
    </row>
    <row r="269" spans="1:14" x14ac:dyDescent="0.3">
      <c r="A269" s="63"/>
      <c r="B269" s="126"/>
      <c r="C269" s="126"/>
      <c r="D269" s="126"/>
      <c r="E269" s="38"/>
      <c r="F269" s="38"/>
      <c r="G269" s="38"/>
      <c r="H269" s="38"/>
      <c r="I269" s="38"/>
      <c r="J269" s="45"/>
      <c r="K269" s="45"/>
      <c r="L269" s="45"/>
      <c r="M269" s="45"/>
      <c r="N269" s="46"/>
    </row>
    <row r="270" spans="1:14" ht="15" thickBot="1" x14ac:dyDescent="0.35">
      <c r="A270" s="50" t="s">
        <v>283</v>
      </c>
      <c r="B270" s="38"/>
      <c r="C270" s="38"/>
      <c r="D270" s="38"/>
      <c r="E270" s="38"/>
      <c r="F270" s="38"/>
      <c r="G270" s="38"/>
      <c r="H270" s="38"/>
      <c r="I270" s="38"/>
      <c r="J270" s="45"/>
      <c r="K270" s="45"/>
      <c r="L270" s="45"/>
      <c r="M270" s="45"/>
      <c r="N270" s="46"/>
    </row>
    <row r="271" spans="1:14" ht="86.4" x14ac:dyDescent="0.3">
      <c r="A271" s="55" t="s">
        <v>48</v>
      </c>
      <c r="B271" s="7" t="s">
        <v>57</v>
      </c>
      <c r="C271" s="7" t="s">
        <v>58</v>
      </c>
      <c r="D271" s="10" t="s">
        <v>199</v>
      </c>
      <c r="E271" s="8" t="s">
        <v>59</v>
      </c>
      <c r="F271" s="8" t="s">
        <v>201</v>
      </c>
      <c r="G271" s="11" t="s">
        <v>202</v>
      </c>
      <c r="H271" s="12" t="s">
        <v>60</v>
      </c>
      <c r="I271" s="13" t="s">
        <v>128</v>
      </c>
      <c r="J271" s="45"/>
      <c r="K271" s="45"/>
      <c r="L271" s="45"/>
      <c r="M271" s="45"/>
      <c r="N271" s="46"/>
    </row>
    <row r="272" spans="1:14" x14ac:dyDescent="0.3">
      <c r="A272" s="53">
        <v>2013</v>
      </c>
      <c r="B272" s="122">
        <f>ROUND(B235+$C$260/($C$260+$C$261)*B236,0)</f>
        <v>139126943</v>
      </c>
      <c r="C272" s="122">
        <f>ROUND(C235+$C$260/($C$260+$C$261)*C236,0)</f>
        <v>122712387</v>
      </c>
      <c r="D272" s="122">
        <f>ROUND(D235+$C$260/($C$260+$C$261)*D236,0)</f>
        <v>16414556</v>
      </c>
      <c r="E272" s="122">
        <f>ROUND($D$260/($D$260+$D$261)*E236,0)</f>
        <v>18290799</v>
      </c>
      <c r="F272" s="122">
        <f>ROUND($D$260/($D$260+$D$261)*F236,0)</f>
        <v>15168317</v>
      </c>
      <c r="G272" s="134">
        <f>ROUND($D$260/($D$260+$D$261)*G236,0)</f>
        <v>3122482</v>
      </c>
      <c r="H272" s="135">
        <f>F272-D272</f>
        <v>-1246239</v>
      </c>
      <c r="I272" s="136">
        <f>D272-F272</f>
        <v>1246239</v>
      </c>
      <c r="J272" s="45"/>
      <c r="K272" s="45"/>
      <c r="L272" s="45"/>
      <c r="M272" s="45"/>
      <c r="N272" s="46"/>
    </row>
    <row r="273" spans="1:14" x14ac:dyDescent="0.3">
      <c r="A273" s="53">
        <v>2014</v>
      </c>
      <c r="B273" s="122">
        <f>ROUND($C$261/($C$260+$C$261)*B236,0)</f>
        <v>139570933</v>
      </c>
      <c r="C273" s="122">
        <f>ROUND($C$261/($C$260+$C$261)*C236,0)+1</f>
        <v>122381626</v>
      </c>
      <c r="D273" s="122">
        <f>ROUND($C$261/($C$260+$C$261)*D236,0)</f>
        <v>17189307</v>
      </c>
      <c r="E273" s="122">
        <f>ROUND($D$261/($D$260+$D$261)*E236,0)</f>
        <v>18075092</v>
      </c>
      <c r="F273" s="122">
        <f>ROUND($D$261/($D$260+$D$261)*F236,0)</f>
        <v>14989434</v>
      </c>
      <c r="G273" s="134">
        <f>ROUND($D$261/($D$260+$D$261)*G236,0)</f>
        <v>3085658</v>
      </c>
      <c r="H273" s="135">
        <f t="shared" ref="H273:H279" si="31">F273-D273</f>
        <v>-2199873</v>
      </c>
      <c r="I273" s="136">
        <f t="shared" ref="I273:I279" si="32">D273-F273</f>
        <v>2199873</v>
      </c>
      <c r="J273" s="45"/>
      <c r="K273" s="45"/>
      <c r="L273" s="45"/>
      <c r="M273" s="45"/>
      <c r="N273" s="46"/>
    </row>
    <row r="274" spans="1:14" x14ac:dyDescent="0.3">
      <c r="A274" s="59">
        <v>2015</v>
      </c>
      <c r="B274" s="122">
        <f>ROUND(B237+$C$262/($C$262+$C$263+$C$264)*B239,0)</f>
        <v>317102723</v>
      </c>
      <c r="C274" s="122">
        <f>ROUND(C237+$C$262/($C$262+$C$263+$C$264)*C239,0)</f>
        <v>272611158</v>
      </c>
      <c r="D274" s="122">
        <f>ROUND(D237+$C$262/($C$262+$C$263+$C$264)*D239,0)</f>
        <v>44491565</v>
      </c>
      <c r="E274" s="122">
        <f>ROUND($D$262/($D$262+$D$263+$D$264)*E239,0)</f>
        <v>55584032</v>
      </c>
      <c r="F274" s="122">
        <f>ROUND($D$262/($D$262+$D$263+$D$264)*F239,0)</f>
        <v>47432484</v>
      </c>
      <c r="G274" s="134">
        <f>ROUND($D$262/($D$262+$D$263+$D$264)*G239,0)</f>
        <v>8151548</v>
      </c>
      <c r="H274" s="135">
        <f t="shared" si="31"/>
        <v>2940919</v>
      </c>
      <c r="I274" s="136">
        <f t="shared" si="32"/>
        <v>-2940919</v>
      </c>
      <c r="J274" s="45"/>
      <c r="K274" s="45"/>
      <c r="L274" s="45"/>
      <c r="M274" s="45"/>
      <c r="N274" s="46"/>
    </row>
    <row r="275" spans="1:14" x14ac:dyDescent="0.3">
      <c r="A275" s="59">
        <v>2016</v>
      </c>
      <c r="B275" s="122">
        <f>ROUND(B238+$C$263/($C$262+$C$263+$C$264)*B239,0)</f>
        <v>301491257</v>
      </c>
      <c r="C275" s="122">
        <f>ROUND(C238+$C$263/($C$262+$C$263+$C$264)*C239,0)</f>
        <v>259305524</v>
      </c>
      <c r="D275" s="122">
        <f>ROUND(D238+$C$263/($C$262+$C$263+$C$264)*D239,0)</f>
        <v>42185733</v>
      </c>
      <c r="E275" s="122">
        <f>ROUND($D$263/($D$262+$D$263+$D$264)*E239,0)</f>
        <v>56340370</v>
      </c>
      <c r="F275" s="122">
        <f>ROUND($D$263/($D$262+$D$263+$D$264)*F239,0)</f>
        <v>48077903</v>
      </c>
      <c r="G275" s="134">
        <f>ROUND($D$263/($D$262+$D$263+$D$264)*G239,0)</f>
        <v>8262467</v>
      </c>
      <c r="H275" s="135">
        <f t="shared" si="31"/>
        <v>5892170</v>
      </c>
      <c r="I275" s="136">
        <f t="shared" si="32"/>
        <v>-5892170</v>
      </c>
      <c r="J275" s="45"/>
      <c r="K275" s="45"/>
      <c r="L275" s="45"/>
      <c r="M275" s="45"/>
      <c r="N275" s="46"/>
    </row>
    <row r="276" spans="1:14" x14ac:dyDescent="0.3">
      <c r="A276" s="59">
        <v>2017</v>
      </c>
      <c r="B276" s="122">
        <f>ROUND($C$264/($C$262+$C$263+$C$264)*B239,0)</f>
        <v>300130245</v>
      </c>
      <c r="C276" s="122">
        <f>ROUND($C$264/($C$262+$C$263+$C$264)*C239,0)</f>
        <v>258534896</v>
      </c>
      <c r="D276" s="122">
        <f>ROUND($C$264/($C$262+$C$263+$C$264)*D239,0)</f>
        <v>41595349</v>
      </c>
      <c r="E276" s="122">
        <f>ROUND($D$264/($D$262+$D$263+$D$264)*E239,0)</f>
        <v>58132961</v>
      </c>
      <c r="F276" s="122">
        <f>ROUND($D$264/($D$262+$D$263+$D$264)*F239,0)</f>
        <v>49607606</v>
      </c>
      <c r="G276" s="134">
        <f>ROUND($D$264/($D$262+$D$263+$D$264)*G239,0)</f>
        <v>8525355</v>
      </c>
      <c r="H276" s="135">
        <f t="shared" si="31"/>
        <v>8012257</v>
      </c>
      <c r="I276" s="136">
        <f t="shared" si="32"/>
        <v>-8012257</v>
      </c>
      <c r="J276" s="45"/>
      <c r="K276" s="45"/>
      <c r="L276" s="45"/>
      <c r="M276" s="45"/>
      <c r="N276" s="46"/>
    </row>
    <row r="277" spans="1:14" x14ac:dyDescent="0.3">
      <c r="A277" s="59">
        <v>2018</v>
      </c>
      <c r="B277" s="122">
        <f>ROUND(B240+$C$265/($C$265+$C$266+$C$267)*B242,0)</f>
        <v>296454966</v>
      </c>
      <c r="C277" s="122">
        <f>ROUND(C240+$C$265/($C$265+$C$266+$C$267)*C242,0)</f>
        <v>254510424</v>
      </c>
      <c r="D277" s="122">
        <f>ROUND(D240+$C$265/($C$265+$C$266+$C$267)*D242,0)</f>
        <v>41944542</v>
      </c>
      <c r="E277" s="122">
        <f>ROUND($D$265/($D$265+$D$266+$D$267)*E242,0)</f>
        <v>55749155</v>
      </c>
      <c r="F277" s="122">
        <f>ROUND($D$265/($D$265+$D$266+$D$267)*F242,0)</f>
        <v>47502797</v>
      </c>
      <c r="G277" s="134">
        <f>ROUND($D$265/($D$265+$D$266+$D$267)*G242,0)</f>
        <v>8246358</v>
      </c>
      <c r="H277" s="135">
        <f t="shared" si="31"/>
        <v>5558255</v>
      </c>
      <c r="I277" s="136">
        <f t="shared" si="32"/>
        <v>-5558255</v>
      </c>
      <c r="J277" s="45"/>
      <c r="K277" s="45"/>
      <c r="L277" s="45"/>
      <c r="M277" s="45"/>
      <c r="N277" s="46"/>
    </row>
    <row r="278" spans="1:14" x14ac:dyDescent="0.3">
      <c r="A278" s="59">
        <v>2019</v>
      </c>
      <c r="B278" s="122">
        <f>ROUND(B241+$C$266/($C$265+$C$266+$C$267)*B242,0)+1</f>
        <v>291516681</v>
      </c>
      <c r="C278" s="122">
        <f>ROUND(C241+$C$266/($C$265+$C$266+$C$267)*C242,0)</f>
        <v>248804519</v>
      </c>
      <c r="D278" s="122">
        <f>ROUND(D241+$C$266/($C$265+$C$266+$C$267)*D242,0)</f>
        <v>42712162</v>
      </c>
      <c r="E278" s="122">
        <f>ROUND($D$266/($D$265+$D$266+$D$267)*E242,0)</f>
        <v>57034365</v>
      </c>
      <c r="F278" s="122">
        <f>ROUND($D$266/($D$265+$D$266+$D$267)*F242,0)</f>
        <v>48597900</v>
      </c>
      <c r="G278" s="134">
        <f>ROUND($D$266/($D$265+$D$266+$D$267)*G242,0)</f>
        <v>8436465</v>
      </c>
      <c r="H278" s="135">
        <f t="shared" si="31"/>
        <v>5885738</v>
      </c>
      <c r="I278" s="136">
        <f t="shared" si="32"/>
        <v>-5885738</v>
      </c>
      <c r="J278" s="45"/>
      <c r="K278" s="45"/>
      <c r="L278" s="45"/>
      <c r="M278" s="45"/>
      <c r="N278" s="46"/>
    </row>
    <row r="279" spans="1:14" ht="15" thickBot="1" x14ac:dyDescent="0.35">
      <c r="A279" s="59">
        <v>2020</v>
      </c>
      <c r="B279" s="122">
        <f>ROUND($C$267/($C$265+$C$266+$C$267)*B242,0)</f>
        <v>258315869</v>
      </c>
      <c r="C279" s="122">
        <f>ROUND($C$267/($C$265+$C$266+$C$267)*C242,0)</f>
        <v>221474108</v>
      </c>
      <c r="D279" s="122">
        <f>ROUND($C$267/($C$265+$C$266+$C$267)*D242,0)</f>
        <v>36841761</v>
      </c>
      <c r="E279" s="122">
        <f>ROUND($D$267/($D$265+$D$266+$D$267)*E242,0)</f>
        <v>51863713</v>
      </c>
      <c r="F279" s="122">
        <f>ROUND($D$267/($D$265+$D$266+$D$267)*F242,0)</f>
        <v>44192085</v>
      </c>
      <c r="G279" s="134">
        <f>ROUND($D$267/($D$265+$D$266+$D$267)*G242,0)</f>
        <v>7671628</v>
      </c>
      <c r="H279" s="137">
        <f t="shared" si="31"/>
        <v>7350324</v>
      </c>
      <c r="I279" s="138">
        <f t="shared" si="32"/>
        <v>-7350324</v>
      </c>
      <c r="J279" s="45"/>
      <c r="K279" s="45"/>
      <c r="L279" s="45"/>
      <c r="M279" s="45"/>
      <c r="N279" s="46"/>
    </row>
    <row r="280" spans="1:14" x14ac:dyDescent="0.3">
      <c r="A280" s="44"/>
      <c r="B280" s="45"/>
      <c r="C280" s="45"/>
      <c r="D280" s="45"/>
      <c r="E280" s="45"/>
      <c r="F280" s="45"/>
      <c r="G280" s="45"/>
      <c r="H280" s="60"/>
      <c r="I280" s="45"/>
      <c r="J280" s="45"/>
      <c r="K280" s="45"/>
      <c r="L280" s="45"/>
      <c r="M280" s="45"/>
      <c r="N280" s="46"/>
    </row>
    <row r="281" spans="1:14" x14ac:dyDescent="0.3">
      <c r="A281" s="156" t="s">
        <v>253</v>
      </c>
      <c r="B281" s="45"/>
      <c r="C281" s="45"/>
      <c r="D281" s="45"/>
      <c r="E281" s="45"/>
      <c r="F281" s="45"/>
      <c r="G281" s="45"/>
      <c r="H281" s="45"/>
      <c r="I281" s="45"/>
      <c r="J281" s="45"/>
      <c r="K281" s="45"/>
      <c r="L281" s="45"/>
      <c r="M281" s="45"/>
      <c r="N281" s="46"/>
    </row>
    <row r="282" spans="1:14" x14ac:dyDescent="0.3">
      <c r="A282" s="49" t="s">
        <v>285</v>
      </c>
      <c r="B282" s="45"/>
      <c r="C282" s="45"/>
      <c r="D282" s="45"/>
      <c r="E282" s="45"/>
      <c r="F282" s="45"/>
      <c r="G282" s="45"/>
      <c r="H282" s="45"/>
      <c r="I282" s="45"/>
      <c r="J282" s="45"/>
      <c r="K282" s="45"/>
      <c r="L282" s="45"/>
      <c r="M282" s="45"/>
      <c r="N282" s="46"/>
    </row>
    <row r="283" spans="1:14" x14ac:dyDescent="0.3">
      <c r="A283" s="49" t="s">
        <v>286</v>
      </c>
      <c r="B283" s="45"/>
      <c r="C283" s="45"/>
      <c r="D283" s="45"/>
      <c r="E283" s="45"/>
      <c r="F283" s="45"/>
      <c r="G283" s="45"/>
      <c r="H283" s="45"/>
      <c r="I283" s="45"/>
      <c r="J283" s="45"/>
      <c r="K283" s="45"/>
      <c r="L283" s="45"/>
      <c r="M283" s="45"/>
      <c r="N283" s="46"/>
    </row>
    <row r="284" spans="1:14" ht="15" thickBot="1" x14ac:dyDescent="0.35">
      <c r="A284" s="133" t="s">
        <v>256</v>
      </c>
      <c r="B284" s="61"/>
      <c r="C284" s="61"/>
      <c r="D284" s="61"/>
      <c r="E284" s="61"/>
      <c r="F284" s="61"/>
      <c r="G284" s="61"/>
      <c r="H284" s="61"/>
      <c r="I284" s="61"/>
      <c r="J284" s="61"/>
      <c r="K284" s="61"/>
      <c r="L284" s="61"/>
      <c r="M284" s="61"/>
      <c r="N284" s="62"/>
    </row>
  </sheetData>
  <mergeCells count="1">
    <mergeCell ref="A142:N142"/>
  </mergeCells>
  <phoneticPr fontId="10" type="noConversion"/>
  <hyperlinks>
    <hyperlink ref="A42" r:id="rId1" xr:uid="{F5FD00B1-FF71-4571-B309-496BA5B7FCB8}"/>
    <hyperlink ref="G42" r:id="rId2" xr:uid="{033A5AF9-BDA9-4930-9AD8-94483BA2D1BD}"/>
    <hyperlink ref="A133" r:id="rId3" xr:uid="{CE2F1EC4-0277-46CE-B1FA-594D9BFCB77D}"/>
    <hyperlink ref="G123" r:id="rId4" xr:uid="{F45FE936-F8BF-43EA-B984-CD68FE4C048F}"/>
    <hyperlink ref="B204" r:id="rId5" xr:uid="{42B1CD6E-4DF3-4867-8EB3-0FD28FBFEDA7}"/>
    <hyperlink ref="B205" r:id="rId6" location="couverture" xr:uid="{F0462238-0131-4710-BC3B-D95DF28B7B59}"/>
    <hyperlink ref="A255" r:id="rId7" xr:uid="{9B9C781A-26B6-4146-A1F2-B379201C7D53}"/>
    <hyperlink ref="A21" location="'Column Descriptions'!A1" display="See the Column Descriptions spreadsheet for detailed descriptions and notes for the columns in each table." xr:uid="{4AB963F6-E36E-4A0E-9BDF-029D5B63F0A9}"/>
    <hyperlink ref="A27" location="'Column Descriptions'!A3" display="See the Column Descriptions spreadsheet for detailed descriptions and notes for the columns in each table." xr:uid="{43523B94-6212-4F74-BB71-BEB48A1D8F83}"/>
    <hyperlink ref="A143" location="'Column Descriptions'!A33" display="See the Column Descriptions spreadsheet for detailed descriptions and notes for each column in the table." xr:uid="{170A6E91-E1EC-4A77-BD87-B92B88945E87}"/>
    <hyperlink ref="A231" location="'Column Descriptions'!A51" display="See the Column Descriptions spreadsheet for detailed descriptions and notes for the columns in each table." xr:uid="{87CDBCA8-9CAB-4D68-B328-E1B6C5CC9DCA}"/>
    <hyperlink ref="N151" location="'Allowances Net Flow'!A204" display="'Allowances Net Flow'!A204" xr:uid="{ABBC452F-685A-4703-938C-EF24824755CA}"/>
    <hyperlink ref="N173" location="'Allowances Net Flow'!A204" display="1, 2" xr:uid="{56C21684-2F02-4206-855F-3B81E98CD7E8}"/>
    <hyperlink ref="N174" location="'Allowances Net Flow'!A207" display="'Allowances Net Flow'!A207" xr:uid="{AB5C1BFA-7831-4512-B9C9-2E44692517B3}"/>
    <hyperlink ref="N192:N202" location="'Allowances Net Flow'!A210" display="'Allowances Net Flow'!A210" xr:uid="{7A5CE2AE-440F-4AA9-A93E-B39F0CBD90AD}"/>
    <hyperlink ref="A256" r:id="rId8" xr:uid="{72205F07-9E2A-48F9-853B-AD8A268DC240}"/>
    <hyperlink ref="A7" r:id="rId9" xr:uid="{DDF60C32-D9A4-4D75-B976-7EDA8FD830DD}"/>
  </hyperlinks>
  <pageMargins left="0.7" right="0.7" top="0.75" bottom="0.75" header="0.3" footer="0.3"/>
  <pageSetup orientation="portrait" r:id="rId10"/>
  <ignoredErrors>
    <ignoredError sqref="D194 E178 E196 C264 C273" formula="1"/>
    <ignoredError sqref="E235 B237:B238 E237:E242 B239:B24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38F7-4D8A-433A-B1FB-5793E089BF68}">
  <dimension ref="A1:N4087"/>
  <sheetViews>
    <sheetView topLeftCell="A82" zoomScaleNormal="100" workbookViewId="0">
      <selection activeCell="G105" sqref="G105"/>
    </sheetView>
  </sheetViews>
  <sheetFormatPr baseColWidth="10" defaultColWidth="9.109375" defaultRowHeight="14.4" x14ac:dyDescent="0.3"/>
  <cols>
    <col min="1" max="1" width="29.6640625" customWidth="1"/>
    <col min="2" max="2" width="22.44140625" bestFit="1" customWidth="1"/>
    <col min="3" max="14" width="16" customWidth="1"/>
    <col min="15" max="15" width="13.33203125" customWidth="1"/>
  </cols>
  <sheetData>
    <row r="1" spans="1:14" ht="23.4" x14ac:dyDescent="0.3">
      <c r="A1" s="41" t="s">
        <v>129</v>
      </c>
      <c r="B1" s="42"/>
      <c r="C1" s="42"/>
      <c r="D1" s="42"/>
      <c r="E1" s="42"/>
      <c r="F1" s="42"/>
      <c r="G1" s="42"/>
      <c r="H1" s="42"/>
      <c r="I1" s="42"/>
      <c r="J1" s="42"/>
      <c r="K1" s="42"/>
      <c r="L1" s="42"/>
      <c r="M1" s="42"/>
      <c r="N1" s="43"/>
    </row>
    <row r="2" spans="1:14" x14ac:dyDescent="0.3">
      <c r="A2" s="44"/>
      <c r="B2" s="45"/>
      <c r="C2" s="45"/>
      <c r="D2" s="45"/>
      <c r="E2" s="45"/>
      <c r="F2" s="45"/>
      <c r="G2" s="45"/>
      <c r="H2" s="45"/>
      <c r="I2" s="45"/>
      <c r="J2" s="45"/>
      <c r="K2" s="45"/>
      <c r="L2" s="45"/>
      <c r="M2" s="45"/>
      <c r="N2" s="46"/>
    </row>
    <row r="3" spans="1:14" ht="20.100000000000001" customHeight="1" x14ac:dyDescent="0.3">
      <c r="A3" s="47" t="s">
        <v>83</v>
      </c>
      <c r="B3" s="37"/>
      <c r="C3" s="37"/>
      <c r="D3" s="37"/>
      <c r="E3" s="37"/>
      <c r="F3" s="37"/>
      <c r="G3" s="37"/>
      <c r="H3" s="37"/>
      <c r="I3" s="37"/>
      <c r="J3" s="37"/>
      <c r="K3" s="37"/>
      <c r="L3" s="37"/>
      <c r="M3" s="80"/>
      <c r="N3" s="48"/>
    </row>
    <row r="4" spans="1:14" x14ac:dyDescent="0.3">
      <c r="A4" s="44" t="s">
        <v>287</v>
      </c>
      <c r="B4" s="45"/>
      <c r="C4" s="45"/>
      <c r="D4" s="45"/>
      <c r="E4" s="45"/>
      <c r="F4" s="45"/>
      <c r="G4" s="45"/>
      <c r="H4" s="45"/>
      <c r="I4" s="45"/>
      <c r="J4" s="45"/>
      <c r="K4" s="45"/>
      <c r="L4" s="45"/>
      <c r="M4" s="45"/>
      <c r="N4" s="46"/>
    </row>
    <row r="5" spans="1:14" x14ac:dyDescent="0.3">
      <c r="A5" s="44" t="s">
        <v>288</v>
      </c>
      <c r="B5" s="45"/>
      <c r="C5" s="45"/>
      <c r="D5" s="45"/>
      <c r="E5" s="45"/>
      <c r="F5" s="45"/>
      <c r="G5" s="45"/>
      <c r="H5" s="45"/>
      <c r="I5" s="45"/>
      <c r="J5" s="45"/>
      <c r="K5" s="45"/>
      <c r="L5" s="45"/>
      <c r="M5" s="45"/>
      <c r="N5" s="46"/>
    </row>
    <row r="6" spans="1:14" x14ac:dyDescent="0.3">
      <c r="A6" s="44" t="s">
        <v>252</v>
      </c>
      <c r="B6" s="45"/>
      <c r="C6" s="45"/>
      <c r="D6" s="45"/>
      <c r="E6" s="45"/>
      <c r="F6" s="45"/>
      <c r="G6" s="45"/>
      <c r="H6" s="45"/>
      <c r="I6" s="45"/>
      <c r="J6" s="45"/>
      <c r="K6" s="45"/>
      <c r="L6" s="45"/>
      <c r="M6" s="45"/>
      <c r="N6" s="46"/>
    </row>
    <row r="7" spans="1:14" x14ac:dyDescent="0.3">
      <c r="A7" s="154" t="s">
        <v>157</v>
      </c>
      <c r="B7" s="155"/>
      <c r="C7" s="45"/>
      <c r="D7" s="45"/>
      <c r="E7" s="45"/>
      <c r="F7" s="45"/>
      <c r="G7" s="45"/>
      <c r="H7" s="45"/>
      <c r="I7" s="45"/>
      <c r="J7" s="45"/>
      <c r="K7" s="45"/>
      <c r="L7" s="45"/>
      <c r="M7" s="45"/>
      <c r="N7" s="46"/>
    </row>
    <row r="8" spans="1:14" x14ac:dyDescent="0.3">
      <c r="A8" s="44"/>
      <c r="B8" s="45"/>
      <c r="C8" s="45"/>
      <c r="D8" s="45"/>
      <c r="E8" s="45"/>
      <c r="F8" s="45"/>
      <c r="G8" s="45"/>
      <c r="H8" s="45"/>
      <c r="I8" s="45"/>
      <c r="J8" s="45"/>
      <c r="K8" s="45"/>
      <c r="L8" s="45"/>
      <c r="M8" s="45"/>
      <c r="N8" s="46"/>
    </row>
    <row r="9" spans="1:14" x14ac:dyDescent="0.3">
      <c r="A9" s="156" t="s">
        <v>253</v>
      </c>
      <c r="B9" s="45"/>
      <c r="C9" s="45"/>
      <c r="D9" s="45"/>
      <c r="E9" s="45"/>
      <c r="F9" s="45"/>
      <c r="G9" s="45"/>
      <c r="H9" s="45"/>
      <c r="I9" s="45"/>
      <c r="J9" s="45"/>
      <c r="K9" s="45"/>
      <c r="L9" s="45"/>
      <c r="M9" s="45"/>
      <c r="N9" s="46"/>
    </row>
    <row r="10" spans="1:14" x14ac:dyDescent="0.3">
      <c r="A10" s="49" t="s">
        <v>289</v>
      </c>
      <c r="B10" s="45"/>
      <c r="C10" s="45"/>
      <c r="D10" s="45"/>
      <c r="E10" s="45"/>
      <c r="F10" s="45"/>
      <c r="G10" s="45"/>
      <c r="H10" s="45"/>
      <c r="I10" s="45"/>
      <c r="J10" s="45"/>
      <c r="K10" s="45"/>
      <c r="L10" s="45"/>
      <c r="M10" s="45"/>
      <c r="N10" s="46"/>
    </row>
    <row r="11" spans="1:14" x14ac:dyDescent="0.3">
      <c r="A11" s="49" t="s">
        <v>130</v>
      </c>
      <c r="B11" s="45"/>
      <c r="C11" s="45"/>
      <c r="D11" s="45"/>
      <c r="E11" s="45"/>
      <c r="F11" s="45"/>
      <c r="G11" s="45"/>
      <c r="H11" s="45"/>
      <c r="I11" s="45"/>
      <c r="J11" s="45"/>
      <c r="K11" s="45"/>
      <c r="L11" s="45"/>
      <c r="M11" s="45"/>
      <c r="N11" s="46"/>
    </row>
    <row r="12" spans="1:14" x14ac:dyDescent="0.3">
      <c r="A12" s="49"/>
      <c r="B12" s="45"/>
      <c r="C12" s="45"/>
      <c r="D12" s="45"/>
      <c r="E12" s="45"/>
      <c r="F12" s="45"/>
      <c r="G12" s="45"/>
      <c r="H12" s="45"/>
      <c r="I12" s="45"/>
      <c r="J12" s="45"/>
      <c r="K12" s="45"/>
      <c r="L12" s="45"/>
      <c r="M12" s="45"/>
      <c r="N12" s="46"/>
    </row>
    <row r="13" spans="1:14" x14ac:dyDescent="0.3">
      <c r="A13" s="44" t="s">
        <v>290</v>
      </c>
      <c r="B13" s="45"/>
      <c r="C13" s="45"/>
      <c r="D13" s="45"/>
      <c r="E13" s="45"/>
      <c r="F13" s="45"/>
      <c r="G13" s="45"/>
      <c r="H13" s="45"/>
      <c r="I13" s="45"/>
      <c r="J13" s="45"/>
      <c r="K13" s="45"/>
      <c r="L13" s="45"/>
      <c r="M13" s="45"/>
      <c r="N13" s="46"/>
    </row>
    <row r="14" spans="1:14" x14ac:dyDescent="0.3">
      <c r="A14" s="44" t="s">
        <v>131</v>
      </c>
      <c r="B14" s="45"/>
      <c r="C14" s="45"/>
      <c r="D14" s="45"/>
      <c r="E14" s="45"/>
      <c r="F14" s="45"/>
      <c r="G14" s="45"/>
      <c r="H14" s="45"/>
      <c r="I14" s="45"/>
      <c r="J14" s="45"/>
      <c r="K14" s="45"/>
      <c r="L14" s="45"/>
      <c r="M14" s="45"/>
      <c r="N14" s="46"/>
    </row>
    <row r="15" spans="1:14" x14ac:dyDescent="0.3">
      <c r="A15" s="44" t="s">
        <v>291</v>
      </c>
      <c r="B15" s="45"/>
      <c r="C15" s="45"/>
      <c r="D15" s="45"/>
      <c r="E15" s="45"/>
      <c r="F15" s="45"/>
      <c r="G15" s="45"/>
      <c r="H15" s="45"/>
      <c r="I15" s="45"/>
      <c r="J15" s="45"/>
      <c r="K15" s="45"/>
      <c r="L15" s="45"/>
      <c r="M15" s="45"/>
      <c r="N15" s="46"/>
    </row>
    <row r="16" spans="1:14" x14ac:dyDescent="0.3">
      <c r="A16" s="44" t="s">
        <v>292</v>
      </c>
      <c r="B16" s="45"/>
      <c r="C16" s="45"/>
      <c r="D16" s="45"/>
      <c r="E16" s="45"/>
      <c r="F16" s="45"/>
      <c r="G16" s="45"/>
      <c r="H16" s="45"/>
      <c r="I16" s="45"/>
      <c r="J16" s="45"/>
      <c r="K16" s="45"/>
      <c r="L16" s="45"/>
      <c r="M16" s="45"/>
      <c r="N16" s="46"/>
    </row>
    <row r="17" spans="1:14" x14ac:dyDescent="0.3">
      <c r="A17" s="44"/>
      <c r="B17" s="45"/>
      <c r="C17" s="45"/>
      <c r="D17" s="45"/>
      <c r="E17" s="45"/>
      <c r="F17" s="45"/>
      <c r="G17" s="45"/>
      <c r="H17" s="45"/>
      <c r="I17" s="45"/>
      <c r="J17" s="45"/>
      <c r="K17" s="45"/>
      <c r="L17" s="45"/>
      <c r="M17" s="45"/>
      <c r="N17" s="46"/>
    </row>
    <row r="18" spans="1:14" x14ac:dyDescent="0.3">
      <c r="A18" s="78" t="s">
        <v>263</v>
      </c>
      <c r="B18" s="45"/>
      <c r="C18" s="45"/>
      <c r="D18" s="45"/>
      <c r="E18" s="45"/>
      <c r="F18" s="45"/>
      <c r="G18" s="45"/>
      <c r="H18" s="45"/>
      <c r="I18" s="45"/>
      <c r="J18" s="45"/>
      <c r="K18" s="45"/>
      <c r="L18" s="45"/>
      <c r="M18" s="45"/>
      <c r="N18" s="46"/>
    </row>
    <row r="19" spans="1:14" x14ac:dyDescent="0.3">
      <c r="A19" s="44"/>
      <c r="B19" s="45"/>
      <c r="C19" s="45"/>
      <c r="D19" s="45"/>
      <c r="E19" s="45"/>
      <c r="F19" s="45"/>
      <c r="G19" s="45"/>
      <c r="H19" s="45"/>
      <c r="I19" s="45"/>
      <c r="J19" s="45"/>
      <c r="K19" s="45"/>
      <c r="L19" s="45"/>
      <c r="M19" s="45"/>
      <c r="N19" s="46"/>
    </row>
    <row r="20" spans="1:14" ht="20.100000000000001" customHeight="1" x14ac:dyDescent="0.3">
      <c r="A20" s="47" t="s">
        <v>132</v>
      </c>
      <c r="B20" s="37"/>
      <c r="C20" s="37"/>
      <c r="D20" s="37"/>
      <c r="E20" s="37"/>
      <c r="F20" s="37"/>
      <c r="G20" s="37"/>
      <c r="H20" s="37"/>
      <c r="I20" s="37"/>
      <c r="J20" s="37"/>
      <c r="K20" s="37"/>
      <c r="L20" s="37"/>
      <c r="M20" s="80"/>
      <c r="N20" s="48"/>
    </row>
    <row r="21" spans="1:14" ht="15" customHeight="1" x14ac:dyDescent="0.3">
      <c r="A21" s="44"/>
      <c r="B21" s="45"/>
      <c r="C21" s="45"/>
      <c r="D21" s="45"/>
      <c r="E21" s="45"/>
      <c r="F21" s="45"/>
      <c r="G21" s="45"/>
      <c r="H21" s="45"/>
      <c r="I21" s="45"/>
      <c r="J21" s="45"/>
      <c r="K21" s="45"/>
      <c r="L21" s="45"/>
      <c r="M21" s="45"/>
      <c r="N21" s="46"/>
    </row>
    <row r="22" spans="1:14" ht="15" customHeight="1" x14ac:dyDescent="0.3">
      <c r="A22" s="44" t="s">
        <v>133</v>
      </c>
      <c r="B22" s="45"/>
      <c r="C22" s="45"/>
      <c r="D22" s="45"/>
      <c r="E22" s="45"/>
      <c r="F22" s="45"/>
      <c r="G22" s="45"/>
      <c r="H22" s="45"/>
      <c r="I22" s="45"/>
      <c r="J22" s="45"/>
      <c r="K22" s="45"/>
      <c r="L22" s="45"/>
      <c r="M22" s="45"/>
      <c r="N22" s="46"/>
    </row>
    <row r="23" spans="1:14" ht="15" customHeight="1" x14ac:dyDescent="0.3">
      <c r="A23" s="44" t="s">
        <v>293</v>
      </c>
      <c r="B23" s="45"/>
      <c r="C23" s="45"/>
      <c r="D23" s="45"/>
      <c r="E23" s="45"/>
      <c r="F23" s="45"/>
      <c r="G23" s="45"/>
      <c r="H23" s="45"/>
      <c r="I23" s="45"/>
      <c r="J23" s="45"/>
      <c r="K23" s="45"/>
      <c r="L23" s="45"/>
      <c r="M23" s="45"/>
      <c r="N23" s="46"/>
    </row>
    <row r="24" spans="1:14" ht="15" customHeight="1" x14ac:dyDescent="0.3">
      <c r="A24" s="78" t="s">
        <v>263</v>
      </c>
      <c r="B24" s="45"/>
      <c r="C24" s="45"/>
      <c r="D24" s="45"/>
      <c r="E24" s="45"/>
      <c r="F24" s="45"/>
      <c r="G24" s="45"/>
      <c r="H24" s="45"/>
      <c r="I24" s="45"/>
      <c r="J24" s="45"/>
      <c r="K24" s="45"/>
      <c r="L24" s="45"/>
      <c r="M24" s="45"/>
      <c r="N24" s="46"/>
    </row>
    <row r="25" spans="1:14" x14ac:dyDescent="0.3">
      <c r="A25" s="44"/>
      <c r="B25" s="45"/>
      <c r="C25" s="45"/>
      <c r="D25" s="45"/>
      <c r="E25" s="45"/>
      <c r="F25" s="45"/>
      <c r="G25" s="45"/>
      <c r="H25" s="45"/>
      <c r="I25" s="45"/>
      <c r="J25" s="45"/>
      <c r="K25" s="45"/>
      <c r="L25" s="45"/>
      <c r="M25" s="45"/>
      <c r="N25" s="46"/>
    </row>
    <row r="26" spans="1:14" x14ac:dyDescent="0.3">
      <c r="A26" s="49" t="s">
        <v>134</v>
      </c>
      <c r="B26" s="45"/>
      <c r="C26" s="45"/>
      <c r="D26" s="45"/>
      <c r="E26" s="45"/>
      <c r="F26" s="45"/>
      <c r="G26" s="45"/>
      <c r="H26" s="45"/>
      <c r="I26" s="45"/>
      <c r="J26" s="45"/>
      <c r="K26" s="45"/>
      <c r="L26" s="45"/>
      <c r="M26" s="45"/>
      <c r="N26" s="46"/>
    </row>
    <row r="27" spans="1:14" ht="43.2" x14ac:dyDescent="0.3">
      <c r="A27" s="55" t="s">
        <v>30</v>
      </c>
      <c r="B27" s="6" t="s">
        <v>32</v>
      </c>
      <c r="C27" s="17" t="s">
        <v>221</v>
      </c>
      <c r="D27" s="17" t="s">
        <v>222</v>
      </c>
      <c r="E27" s="17" t="s">
        <v>223</v>
      </c>
      <c r="F27" s="17" t="s">
        <v>224</v>
      </c>
      <c r="G27" s="17" t="s">
        <v>225</v>
      </c>
      <c r="H27" s="17" t="s">
        <v>226</v>
      </c>
      <c r="I27" s="9" t="s">
        <v>227</v>
      </c>
      <c r="J27" s="9" t="s">
        <v>228</v>
      </c>
      <c r="K27" s="9" t="s">
        <v>229</v>
      </c>
      <c r="L27" s="9" t="s">
        <v>230</v>
      </c>
      <c r="M27" s="9" t="s">
        <v>231</v>
      </c>
      <c r="N27" s="9" t="s">
        <v>232</v>
      </c>
    </row>
    <row r="28" spans="1:14" x14ac:dyDescent="0.3">
      <c r="A28" s="56" t="s">
        <v>103</v>
      </c>
      <c r="B28" s="140">
        <v>41946</v>
      </c>
      <c r="C28" s="122">
        <v>179552</v>
      </c>
      <c r="D28" s="122">
        <v>1376726</v>
      </c>
      <c r="E28" s="122">
        <v>131154</v>
      </c>
      <c r="F28" s="122">
        <v>0</v>
      </c>
      <c r="G28" s="122">
        <v>0</v>
      </c>
      <c r="H28" s="122">
        <v>0</v>
      </c>
      <c r="I28" s="122">
        <v>0</v>
      </c>
      <c r="J28" s="122">
        <v>0</v>
      </c>
      <c r="K28" s="122">
        <v>0</v>
      </c>
      <c r="L28" s="122">
        <v>0</v>
      </c>
      <c r="M28" s="122">
        <v>0</v>
      </c>
      <c r="N28" s="143">
        <v>0</v>
      </c>
    </row>
    <row r="29" spans="1:14" x14ac:dyDescent="0.3">
      <c r="A29" s="56" t="s">
        <v>104</v>
      </c>
      <c r="B29" s="140">
        <v>42310</v>
      </c>
      <c r="C29" s="122">
        <v>5647139</v>
      </c>
      <c r="D29" s="122">
        <v>4538224</v>
      </c>
      <c r="E29" s="122">
        <v>741129</v>
      </c>
      <c r="F29" s="122">
        <v>184243</v>
      </c>
      <c r="G29" s="122">
        <v>0</v>
      </c>
      <c r="H29" s="122">
        <v>0</v>
      </c>
      <c r="I29" s="122">
        <v>0</v>
      </c>
      <c r="J29" s="122">
        <v>298812</v>
      </c>
      <c r="K29" s="122">
        <v>0</v>
      </c>
      <c r="L29" s="122">
        <v>0</v>
      </c>
      <c r="M29" s="122">
        <v>0</v>
      </c>
      <c r="N29" s="143">
        <v>0</v>
      </c>
    </row>
    <row r="30" spans="1:14" x14ac:dyDescent="0.3">
      <c r="A30" s="56" t="s">
        <v>106</v>
      </c>
      <c r="B30" s="140">
        <v>42675</v>
      </c>
      <c r="C30" s="122">
        <v>2324690</v>
      </c>
      <c r="D30" s="122">
        <v>4708122</v>
      </c>
      <c r="E30" s="122">
        <v>306285</v>
      </c>
      <c r="F30" s="122">
        <v>750445</v>
      </c>
      <c r="G30" s="122">
        <v>0</v>
      </c>
      <c r="H30" s="122">
        <v>0</v>
      </c>
      <c r="I30" s="122">
        <v>0</v>
      </c>
      <c r="J30" s="122">
        <v>0</v>
      </c>
      <c r="K30" s="122">
        <v>0</v>
      </c>
      <c r="L30" s="122">
        <v>0</v>
      </c>
      <c r="M30" s="122">
        <v>0</v>
      </c>
      <c r="N30" s="143">
        <v>0</v>
      </c>
    </row>
    <row r="31" spans="1:14" x14ac:dyDescent="0.3">
      <c r="A31" s="56" t="s">
        <v>107</v>
      </c>
      <c r="B31" s="140">
        <v>43040</v>
      </c>
      <c r="C31" s="122">
        <v>1277805</v>
      </c>
      <c r="D31" s="122">
        <v>4376454</v>
      </c>
      <c r="E31" s="122">
        <v>577422</v>
      </c>
      <c r="F31" s="122">
        <v>1871047</v>
      </c>
      <c r="G31" s="122">
        <v>0</v>
      </c>
      <c r="H31" s="122">
        <v>0</v>
      </c>
      <c r="I31" s="122">
        <v>0</v>
      </c>
      <c r="J31" s="122">
        <v>0</v>
      </c>
      <c r="K31" s="122">
        <v>0</v>
      </c>
      <c r="L31" s="122">
        <v>0</v>
      </c>
      <c r="M31" s="122">
        <v>0</v>
      </c>
      <c r="N31" s="143">
        <v>0</v>
      </c>
    </row>
    <row r="32" spans="1:14" x14ac:dyDescent="0.3">
      <c r="A32" s="56" t="s">
        <v>108</v>
      </c>
      <c r="B32" s="140">
        <v>43405</v>
      </c>
      <c r="C32" s="122">
        <v>6229160</v>
      </c>
      <c r="D32" s="122">
        <v>37087933</v>
      </c>
      <c r="E32" s="122">
        <v>2236096</v>
      </c>
      <c r="F32" s="122">
        <v>972409</v>
      </c>
      <c r="G32" s="122">
        <v>0</v>
      </c>
      <c r="H32" s="122">
        <v>0</v>
      </c>
      <c r="I32" s="122">
        <v>270291</v>
      </c>
      <c r="J32" s="122">
        <v>4601957</v>
      </c>
      <c r="K32" s="122">
        <v>132446</v>
      </c>
      <c r="L32" s="122">
        <v>498327</v>
      </c>
      <c r="M32" s="122">
        <v>474764</v>
      </c>
      <c r="N32" s="143">
        <v>110370</v>
      </c>
    </row>
    <row r="33" spans="1:14" x14ac:dyDescent="0.3">
      <c r="A33" s="56" t="s">
        <v>110</v>
      </c>
      <c r="B33" s="140">
        <v>43770</v>
      </c>
      <c r="C33" s="122">
        <v>957366</v>
      </c>
      <c r="D33" s="122">
        <v>5227806</v>
      </c>
      <c r="E33" s="122">
        <v>503506</v>
      </c>
      <c r="F33" s="122">
        <v>360799</v>
      </c>
      <c r="G33" s="122">
        <v>0</v>
      </c>
      <c r="H33" s="122">
        <v>0</v>
      </c>
      <c r="I33" s="122">
        <v>0</v>
      </c>
      <c r="J33" s="122">
        <v>0</v>
      </c>
      <c r="K33" s="122">
        <v>0</v>
      </c>
      <c r="L33" s="122">
        <v>0</v>
      </c>
      <c r="M33" s="122">
        <v>0</v>
      </c>
      <c r="N33" s="143">
        <v>0</v>
      </c>
    </row>
    <row r="34" spans="1:14" x14ac:dyDescent="0.3">
      <c r="A34" s="56" t="s">
        <v>111</v>
      </c>
      <c r="B34" s="140">
        <v>44137</v>
      </c>
      <c r="C34" s="122">
        <v>345802</v>
      </c>
      <c r="D34" s="122">
        <v>2940569</v>
      </c>
      <c r="E34" s="122">
        <v>237873</v>
      </c>
      <c r="F34" s="122">
        <v>223868</v>
      </c>
      <c r="G34" s="122">
        <v>0</v>
      </c>
      <c r="H34" s="122">
        <v>0</v>
      </c>
      <c r="I34" s="122">
        <v>0</v>
      </c>
      <c r="J34" s="122">
        <v>0</v>
      </c>
      <c r="K34" s="122">
        <v>0</v>
      </c>
      <c r="L34" s="122">
        <v>0</v>
      </c>
      <c r="M34" s="122">
        <v>0</v>
      </c>
      <c r="N34" s="143">
        <v>0</v>
      </c>
    </row>
    <row r="35" spans="1:14" x14ac:dyDescent="0.3">
      <c r="A35" s="56" t="s">
        <v>112</v>
      </c>
      <c r="B35" s="140">
        <v>44501</v>
      </c>
      <c r="C35" s="122">
        <v>1854856</v>
      </c>
      <c r="D35" s="122">
        <v>47864816</v>
      </c>
      <c r="E35" s="122">
        <v>1469721</v>
      </c>
      <c r="F35" s="122">
        <v>1367867</v>
      </c>
      <c r="G35" s="122">
        <v>0</v>
      </c>
      <c r="H35" s="122">
        <v>0</v>
      </c>
      <c r="I35" s="122">
        <v>534801</v>
      </c>
      <c r="J35" s="122">
        <v>11266940</v>
      </c>
      <c r="K35" s="122">
        <v>595234</v>
      </c>
      <c r="L35" s="122">
        <v>746328</v>
      </c>
      <c r="M35" s="122">
        <v>48463</v>
      </c>
      <c r="N35" s="143">
        <v>339588</v>
      </c>
    </row>
    <row r="36" spans="1:14" x14ac:dyDescent="0.3">
      <c r="A36" s="50" t="s">
        <v>91</v>
      </c>
      <c r="B36" s="39"/>
      <c r="C36" s="60"/>
      <c r="D36" s="60"/>
      <c r="E36" s="60"/>
      <c r="F36" s="60"/>
      <c r="G36" s="60"/>
      <c r="H36" s="60"/>
      <c r="I36" s="60"/>
      <c r="J36" s="60"/>
      <c r="K36" s="60"/>
      <c r="L36" s="60"/>
      <c r="M36" s="60"/>
      <c r="N36" s="87"/>
    </row>
    <row r="37" spans="1:14" x14ac:dyDescent="0.3">
      <c r="A37" s="120" t="s">
        <v>114</v>
      </c>
      <c r="B37" s="40" t="s">
        <v>7</v>
      </c>
      <c r="C37" s="60"/>
      <c r="D37" s="60"/>
      <c r="E37" s="60"/>
      <c r="F37" s="60"/>
      <c r="G37" s="60"/>
      <c r="H37" s="60"/>
      <c r="I37" s="60"/>
      <c r="J37" s="60"/>
      <c r="K37" s="60"/>
      <c r="L37" s="60"/>
      <c r="M37" s="60"/>
      <c r="N37" s="87"/>
    </row>
    <row r="38" spans="1:14" x14ac:dyDescent="0.3">
      <c r="A38" s="120" t="s">
        <v>115</v>
      </c>
      <c r="B38" s="40" t="s">
        <v>43</v>
      </c>
      <c r="C38" s="60"/>
      <c r="D38" s="60"/>
      <c r="E38" s="60"/>
      <c r="F38" s="60"/>
      <c r="G38" s="60"/>
      <c r="H38" s="60"/>
      <c r="I38" s="60"/>
      <c r="J38" s="60"/>
      <c r="K38" s="60"/>
      <c r="L38" s="60"/>
      <c r="M38" s="60"/>
      <c r="N38" s="87"/>
    </row>
    <row r="39" spans="1:14" x14ac:dyDescent="0.3">
      <c r="A39" s="44"/>
      <c r="B39" s="45"/>
      <c r="C39" s="45"/>
      <c r="D39" s="45"/>
      <c r="E39" s="45"/>
      <c r="F39" s="45"/>
      <c r="G39" s="45"/>
      <c r="H39" s="45"/>
      <c r="I39" s="45"/>
      <c r="J39" s="45"/>
      <c r="K39" s="45"/>
      <c r="L39" s="45"/>
      <c r="M39" s="45"/>
      <c r="N39" s="46"/>
    </row>
    <row r="40" spans="1:14" ht="20.100000000000001" customHeight="1" x14ac:dyDescent="0.3">
      <c r="A40" s="47" t="s">
        <v>135</v>
      </c>
      <c r="B40" s="37"/>
      <c r="C40" s="37"/>
      <c r="D40" s="37"/>
      <c r="E40" s="37"/>
      <c r="F40" s="37"/>
      <c r="G40" s="37"/>
      <c r="H40" s="37"/>
      <c r="I40" s="37"/>
      <c r="J40" s="37"/>
      <c r="K40" s="37"/>
      <c r="L40" s="37"/>
      <c r="M40" s="80"/>
      <c r="N40" s="48"/>
    </row>
    <row r="41" spans="1:14" x14ac:dyDescent="0.3">
      <c r="A41" s="44"/>
      <c r="B41" s="38"/>
      <c r="C41" s="38"/>
      <c r="D41" s="38"/>
      <c r="E41" s="38"/>
      <c r="F41" s="38"/>
      <c r="G41" s="38"/>
      <c r="H41" s="45"/>
      <c r="I41" s="45"/>
      <c r="J41" s="45"/>
      <c r="K41" s="45"/>
      <c r="L41" s="45"/>
      <c r="M41" s="45"/>
      <c r="N41" s="46"/>
    </row>
    <row r="42" spans="1:14" x14ac:dyDescent="0.3">
      <c r="A42" s="44" t="s">
        <v>294</v>
      </c>
      <c r="B42" s="38"/>
      <c r="C42" s="38"/>
      <c r="D42" s="38"/>
      <c r="E42" s="38"/>
      <c r="F42" s="38"/>
      <c r="G42" s="38"/>
      <c r="H42" s="45"/>
      <c r="I42" s="45"/>
      <c r="J42" s="45"/>
      <c r="K42" s="45"/>
      <c r="L42" s="45"/>
      <c r="M42" s="45"/>
      <c r="N42" s="46"/>
    </row>
    <row r="43" spans="1:14" x14ac:dyDescent="0.3">
      <c r="A43" s="44" t="s">
        <v>136</v>
      </c>
      <c r="B43" s="38"/>
      <c r="C43" s="38"/>
      <c r="D43" s="38"/>
      <c r="E43" s="38"/>
      <c r="F43" s="38"/>
      <c r="G43" s="38"/>
      <c r="H43" s="45"/>
      <c r="I43" s="45"/>
      <c r="J43" s="45"/>
      <c r="K43" s="45"/>
      <c r="L43" s="45"/>
      <c r="M43" s="45"/>
      <c r="N43" s="46"/>
    </row>
    <row r="44" spans="1:14" x14ac:dyDescent="0.3">
      <c r="A44" s="44" t="s">
        <v>295</v>
      </c>
      <c r="B44" s="38"/>
      <c r="C44" s="38"/>
      <c r="D44" s="38"/>
      <c r="E44" s="38"/>
      <c r="F44" s="38"/>
      <c r="G44" s="38"/>
      <c r="H44" s="45"/>
      <c r="I44" s="45"/>
      <c r="J44" s="45"/>
      <c r="K44" s="45"/>
      <c r="L44" s="45"/>
      <c r="M44" s="45"/>
      <c r="N44" s="46"/>
    </row>
    <row r="45" spans="1:14" x14ac:dyDescent="0.3">
      <c r="A45" s="44" t="s">
        <v>137</v>
      </c>
      <c r="B45" s="38"/>
      <c r="C45" s="38"/>
      <c r="D45" s="38"/>
      <c r="E45" s="38"/>
      <c r="F45" s="38"/>
      <c r="G45" s="38"/>
      <c r="H45" s="45"/>
      <c r="I45" s="45"/>
      <c r="J45" s="45"/>
      <c r="K45" s="45"/>
      <c r="L45" s="45"/>
      <c r="M45" s="45"/>
      <c r="N45" s="46"/>
    </row>
    <row r="46" spans="1:14" x14ac:dyDescent="0.3">
      <c r="A46" s="44" t="s">
        <v>138</v>
      </c>
      <c r="B46" s="38"/>
      <c r="C46" s="38"/>
      <c r="D46" s="38"/>
      <c r="E46" s="38"/>
      <c r="F46" s="38"/>
      <c r="G46" s="38"/>
      <c r="H46" s="45"/>
      <c r="I46" s="45"/>
      <c r="J46" s="45"/>
      <c r="K46" s="45"/>
      <c r="L46" s="45"/>
      <c r="M46" s="45"/>
      <c r="N46" s="46"/>
    </row>
    <row r="47" spans="1:14" x14ac:dyDescent="0.3">
      <c r="A47" s="44" t="s">
        <v>139</v>
      </c>
      <c r="B47" s="38"/>
      <c r="C47" s="38"/>
      <c r="D47" s="38"/>
      <c r="E47" s="38"/>
      <c r="F47" s="38"/>
      <c r="G47" s="38"/>
      <c r="H47" s="45"/>
      <c r="I47" s="45"/>
      <c r="J47" s="45"/>
      <c r="K47" s="45"/>
      <c r="L47" s="45"/>
      <c r="M47" s="45"/>
      <c r="N47" s="46"/>
    </row>
    <row r="48" spans="1:14" x14ac:dyDescent="0.3">
      <c r="A48" s="78" t="s">
        <v>263</v>
      </c>
      <c r="B48" s="38"/>
      <c r="C48" s="38"/>
      <c r="D48" s="38"/>
      <c r="E48" s="38"/>
      <c r="F48" s="38"/>
      <c r="G48" s="38"/>
      <c r="H48" s="45"/>
      <c r="I48" s="45"/>
      <c r="J48" s="45"/>
      <c r="K48" s="45"/>
      <c r="L48" s="45"/>
      <c r="M48" s="45"/>
      <c r="N48" s="46"/>
    </row>
    <row r="49" spans="1:14" x14ac:dyDescent="0.3">
      <c r="A49" s="44"/>
      <c r="B49" s="38"/>
      <c r="C49" s="38"/>
      <c r="D49" s="38"/>
      <c r="E49" s="38"/>
      <c r="F49" s="38"/>
      <c r="G49" s="38"/>
      <c r="H49" s="45"/>
      <c r="I49" s="45"/>
      <c r="J49" s="45"/>
      <c r="K49" s="45"/>
      <c r="L49" s="45"/>
      <c r="M49" s="45"/>
      <c r="N49" s="46"/>
    </row>
    <row r="50" spans="1:14" x14ac:dyDescent="0.3">
      <c r="A50" s="50" t="s">
        <v>140</v>
      </c>
      <c r="B50" s="38"/>
      <c r="C50" s="38"/>
      <c r="D50" s="38"/>
      <c r="E50" s="38"/>
      <c r="F50" s="38"/>
      <c r="G50" s="38"/>
      <c r="H50" s="45"/>
      <c r="I50" s="45"/>
      <c r="J50" s="45"/>
      <c r="K50" s="45"/>
      <c r="L50" s="45"/>
      <c r="M50" s="45"/>
      <c r="N50" s="46"/>
    </row>
    <row r="51" spans="1:14" ht="72" x14ac:dyDescent="0.3">
      <c r="A51" s="55" t="s">
        <v>30</v>
      </c>
      <c r="B51" s="7" t="s">
        <v>66</v>
      </c>
      <c r="C51" s="7" t="s">
        <v>67</v>
      </c>
      <c r="D51" s="7" t="s">
        <v>68</v>
      </c>
      <c r="E51" s="8" t="s">
        <v>69</v>
      </c>
      <c r="F51" s="8" t="s">
        <v>70</v>
      </c>
      <c r="G51" s="8" t="s">
        <v>71</v>
      </c>
      <c r="H51" s="45"/>
      <c r="I51" s="45"/>
      <c r="J51" s="45"/>
      <c r="K51" s="45"/>
      <c r="L51" s="45"/>
      <c r="M51" s="45"/>
      <c r="N51" s="46"/>
    </row>
    <row r="52" spans="1:14" x14ac:dyDescent="0.3">
      <c r="A52" s="56" t="s">
        <v>103</v>
      </c>
      <c r="B52" s="97">
        <f t="shared" ref="B52:B59" si="0">SUM(C28:H28)</f>
        <v>1687432</v>
      </c>
      <c r="C52" s="97">
        <f t="shared" ref="C52:C59" si="1">SUM(C28:F28)</f>
        <v>1687432</v>
      </c>
      <c r="D52" s="97">
        <f t="shared" ref="D52:D59" si="2">SUM(G28:H28)</f>
        <v>0</v>
      </c>
      <c r="E52" s="97">
        <f t="shared" ref="E52:E59" si="3">SUM(I28:N28)</f>
        <v>0</v>
      </c>
      <c r="F52" s="97">
        <f t="shared" ref="F52:F59" si="4">SUM(I28:L28)</f>
        <v>0</v>
      </c>
      <c r="G52" s="97">
        <f t="shared" ref="G52:G59" si="5">SUM(M28:N28)</f>
        <v>0</v>
      </c>
      <c r="H52" s="45"/>
      <c r="I52" s="45"/>
      <c r="J52" s="45"/>
      <c r="K52" s="45"/>
      <c r="L52" s="45"/>
      <c r="M52" s="45"/>
      <c r="N52" s="46"/>
    </row>
    <row r="53" spans="1:14" x14ac:dyDescent="0.3">
      <c r="A53" s="56" t="s">
        <v>104</v>
      </c>
      <c r="B53" s="97">
        <f t="shared" si="0"/>
        <v>11110735</v>
      </c>
      <c r="C53" s="97">
        <f t="shared" si="1"/>
        <v>11110735</v>
      </c>
      <c r="D53" s="97">
        <f t="shared" si="2"/>
        <v>0</v>
      </c>
      <c r="E53" s="97">
        <f t="shared" si="3"/>
        <v>298812</v>
      </c>
      <c r="F53" s="97">
        <f t="shared" si="4"/>
        <v>298812</v>
      </c>
      <c r="G53" s="97">
        <f t="shared" si="5"/>
        <v>0</v>
      </c>
      <c r="H53" s="45"/>
      <c r="I53" s="45"/>
      <c r="J53" s="45"/>
      <c r="K53" s="45"/>
      <c r="L53" s="45"/>
      <c r="M53" s="45"/>
      <c r="N53" s="46"/>
    </row>
    <row r="54" spans="1:14" x14ac:dyDescent="0.3">
      <c r="A54" s="56" t="s">
        <v>106</v>
      </c>
      <c r="B54" s="97">
        <f t="shared" si="0"/>
        <v>8089542</v>
      </c>
      <c r="C54" s="97">
        <f t="shared" si="1"/>
        <v>8089542</v>
      </c>
      <c r="D54" s="97">
        <f t="shared" si="2"/>
        <v>0</v>
      </c>
      <c r="E54" s="97">
        <f t="shared" si="3"/>
        <v>0</v>
      </c>
      <c r="F54" s="97">
        <f t="shared" si="4"/>
        <v>0</v>
      </c>
      <c r="G54" s="97">
        <f t="shared" si="5"/>
        <v>0</v>
      </c>
      <c r="H54" s="45"/>
      <c r="I54" s="45"/>
      <c r="J54" s="45"/>
      <c r="K54" s="45"/>
      <c r="L54" s="45"/>
      <c r="M54" s="45"/>
      <c r="N54" s="46"/>
    </row>
    <row r="55" spans="1:14" x14ac:dyDescent="0.3">
      <c r="A55" s="56" t="s">
        <v>107</v>
      </c>
      <c r="B55" s="97">
        <f t="shared" si="0"/>
        <v>8102728</v>
      </c>
      <c r="C55" s="97">
        <f t="shared" si="1"/>
        <v>8102728</v>
      </c>
      <c r="D55" s="97">
        <f t="shared" si="2"/>
        <v>0</v>
      </c>
      <c r="E55" s="97">
        <f t="shared" si="3"/>
        <v>0</v>
      </c>
      <c r="F55" s="97">
        <f t="shared" si="4"/>
        <v>0</v>
      </c>
      <c r="G55" s="97">
        <f t="shared" si="5"/>
        <v>0</v>
      </c>
      <c r="H55" s="45"/>
      <c r="I55" s="45"/>
      <c r="J55" s="45"/>
      <c r="K55" s="45"/>
      <c r="L55" s="45"/>
      <c r="M55" s="45"/>
      <c r="N55" s="46"/>
    </row>
    <row r="56" spans="1:14" x14ac:dyDescent="0.3">
      <c r="A56" s="56" t="s">
        <v>108</v>
      </c>
      <c r="B56" s="97">
        <f t="shared" si="0"/>
        <v>46525598</v>
      </c>
      <c r="C56" s="97">
        <f t="shared" si="1"/>
        <v>46525598</v>
      </c>
      <c r="D56" s="97">
        <f t="shared" si="2"/>
        <v>0</v>
      </c>
      <c r="E56" s="97">
        <f t="shared" si="3"/>
        <v>6088155</v>
      </c>
      <c r="F56" s="97">
        <f t="shared" si="4"/>
        <v>5503021</v>
      </c>
      <c r="G56" s="97">
        <f t="shared" si="5"/>
        <v>585134</v>
      </c>
      <c r="H56" s="45"/>
      <c r="I56" s="45"/>
      <c r="J56" s="45"/>
      <c r="K56" s="45"/>
      <c r="L56" s="45"/>
      <c r="M56" s="45"/>
      <c r="N56" s="46"/>
    </row>
    <row r="57" spans="1:14" x14ac:dyDescent="0.3">
      <c r="A57" s="56" t="s">
        <v>110</v>
      </c>
      <c r="B57" s="97">
        <f t="shared" si="0"/>
        <v>7049477</v>
      </c>
      <c r="C57" s="97">
        <f t="shared" si="1"/>
        <v>7049477</v>
      </c>
      <c r="D57" s="97">
        <f t="shared" si="2"/>
        <v>0</v>
      </c>
      <c r="E57" s="97">
        <f t="shared" si="3"/>
        <v>0</v>
      </c>
      <c r="F57" s="97">
        <f t="shared" si="4"/>
        <v>0</v>
      </c>
      <c r="G57" s="97">
        <f t="shared" si="5"/>
        <v>0</v>
      </c>
      <c r="H57" s="45"/>
      <c r="I57" s="45"/>
      <c r="J57" s="45"/>
      <c r="K57" s="45"/>
      <c r="L57" s="45"/>
      <c r="M57" s="45"/>
      <c r="N57" s="46"/>
    </row>
    <row r="58" spans="1:14" x14ac:dyDescent="0.3">
      <c r="A58" s="56" t="s">
        <v>111</v>
      </c>
      <c r="B58" s="97">
        <f t="shared" si="0"/>
        <v>3748112</v>
      </c>
      <c r="C58" s="97">
        <f t="shared" si="1"/>
        <v>3748112</v>
      </c>
      <c r="D58" s="97">
        <f t="shared" si="2"/>
        <v>0</v>
      </c>
      <c r="E58" s="97">
        <f t="shared" si="3"/>
        <v>0</v>
      </c>
      <c r="F58" s="97">
        <f t="shared" si="4"/>
        <v>0</v>
      </c>
      <c r="G58" s="97">
        <f t="shared" si="5"/>
        <v>0</v>
      </c>
      <c r="H58" s="45"/>
      <c r="I58" s="45"/>
      <c r="J58" s="45"/>
      <c r="K58" s="45"/>
      <c r="L58" s="45"/>
      <c r="M58" s="45"/>
      <c r="N58" s="46"/>
    </row>
    <row r="59" spans="1:14" x14ac:dyDescent="0.3">
      <c r="A59" s="56" t="s">
        <v>112</v>
      </c>
      <c r="B59" s="97">
        <f t="shared" si="0"/>
        <v>52557260</v>
      </c>
      <c r="C59" s="97">
        <f t="shared" si="1"/>
        <v>52557260</v>
      </c>
      <c r="D59" s="97">
        <f t="shared" si="2"/>
        <v>0</v>
      </c>
      <c r="E59" s="97">
        <f t="shared" si="3"/>
        <v>13531354</v>
      </c>
      <c r="F59" s="97">
        <f t="shared" si="4"/>
        <v>13143303</v>
      </c>
      <c r="G59" s="97">
        <f t="shared" si="5"/>
        <v>388051</v>
      </c>
      <c r="H59" s="45"/>
      <c r="I59" s="45"/>
      <c r="J59" s="45"/>
      <c r="K59" s="45"/>
      <c r="L59" s="45"/>
      <c r="M59" s="45"/>
      <c r="N59" s="46"/>
    </row>
    <row r="60" spans="1:14" x14ac:dyDescent="0.3">
      <c r="A60" s="44"/>
      <c r="B60" s="45"/>
      <c r="C60" s="45"/>
      <c r="D60" s="45"/>
      <c r="E60" s="45"/>
      <c r="F60" s="45"/>
      <c r="G60" s="45"/>
      <c r="H60" s="45"/>
      <c r="I60" s="45"/>
      <c r="J60" s="45"/>
      <c r="K60" s="45"/>
      <c r="L60" s="45"/>
      <c r="M60" s="45"/>
      <c r="N60" s="46"/>
    </row>
    <row r="61" spans="1:14" x14ac:dyDescent="0.3">
      <c r="A61" s="50" t="s">
        <v>141</v>
      </c>
      <c r="B61" s="38"/>
      <c r="C61" s="38"/>
      <c r="D61" s="38"/>
      <c r="E61" s="45"/>
      <c r="F61" s="45"/>
      <c r="G61" s="45"/>
      <c r="H61" s="45"/>
      <c r="I61" s="45"/>
      <c r="J61" s="45"/>
      <c r="K61" s="45"/>
      <c r="L61" s="45"/>
      <c r="M61" s="45"/>
      <c r="N61" s="46"/>
    </row>
    <row r="62" spans="1:14" ht="43.2" x14ac:dyDescent="0.3">
      <c r="A62" s="57" t="s">
        <v>48</v>
      </c>
      <c r="B62" s="9" t="s">
        <v>49</v>
      </c>
      <c r="C62" s="9" t="s">
        <v>52</v>
      </c>
      <c r="D62" s="38"/>
      <c r="E62" s="45"/>
      <c r="F62" s="45"/>
      <c r="G62" s="45"/>
      <c r="H62" s="45"/>
      <c r="I62" s="45"/>
      <c r="J62" s="45"/>
      <c r="K62" s="45"/>
      <c r="L62" s="45"/>
      <c r="M62" s="45"/>
      <c r="N62" s="46"/>
    </row>
    <row r="63" spans="1:14" x14ac:dyDescent="0.3">
      <c r="A63" s="53">
        <v>2013</v>
      </c>
      <c r="B63" s="121">
        <v>145618970</v>
      </c>
      <c r="C63" s="121">
        <v>18441091</v>
      </c>
      <c r="D63" s="38"/>
      <c r="E63" s="45"/>
      <c r="F63" s="45"/>
      <c r="G63" s="45"/>
      <c r="H63" s="45"/>
      <c r="I63" s="45"/>
      <c r="J63" s="45"/>
      <c r="K63" s="45"/>
      <c r="L63" s="45"/>
      <c r="M63" s="45"/>
      <c r="N63" s="46"/>
    </row>
    <row r="64" spans="1:14" x14ac:dyDescent="0.3">
      <c r="A64" s="53">
        <v>2014</v>
      </c>
      <c r="B64" s="121">
        <v>146195306</v>
      </c>
      <c r="C64" s="121">
        <v>18223612</v>
      </c>
      <c r="D64" s="38"/>
      <c r="E64" s="45"/>
      <c r="F64" s="45"/>
      <c r="G64" s="45"/>
      <c r="H64" s="45"/>
      <c r="I64" s="45"/>
      <c r="J64" s="45"/>
      <c r="K64" s="45"/>
      <c r="L64" s="45"/>
      <c r="M64" s="45"/>
      <c r="N64" s="46"/>
    </row>
    <row r="65" spans="1:14" x14ac:dyDescent="0.3">
      <c r="A65" s="53">
        <v>2015</v>
      </c>
      <c r="B65" s="121">
        <v>340426791</v>
      </c>
      <c r="C65" s="121">
        <v>57581554</v>
      </c>
      <c r="D65" s="38"/>
      <c r="E65" s="45"/>
      <c r="F65" s="45"/>
      <c r="G65" s="45"/>
      <c r="H65" s="45"/>
      <c r="I65" s="45"/>
      <c r="J65" s="45"/>
      <c r="K65" s="45"/>
      <c r="L65" s="45"/>
      <c r="M65" s="45"/>
      <c r="N65" s="46"/>
    </row>
    <row r="66" spans="1:14" x14ac:dyDescent="0.3">
      <c r="A66" s="53">
        <v>2016</v>
      </c>
      <c r="B66" s="121">
        <v>324065927</v>
      </c>
      <c r="C66" s="121">
        <v>58365073</v>
      </c>
      <c r="D66" s="38"/>
      <c r="E66" s="45"/>
      <c r="F66" s="45"/>
      <c r="G66" s="45"/>
      <c r="H66" s="45"/>
      <c r="I66" s="45"/>
      <c r="J66" s="45"/>
      <c r="K66" s="45"/>
      <c r="L66" s="45"/>
      <c r="M66" s="45"/>
      <c r="N66" s="46"/>
    </row>
    <row r="67" spans="1:14" x14ac:dyDescent="0.3">
      <c r="A67" s="53">
        <v>2017</v>
      </c>
      <c r="B67" s="121">
        <v>320583401</v>
      </c>
      <c r="C67" s="121">
        <v>60222084</v>
      </c>
      <c r="D67" s="38"/>
      <c r="E67" s="45"/>
      <c r="F67" s="45"/>
      <c r="G67" s="45"/>
      <c r="H67" s="60"/>
      <c r="I67" s="45"/>
      <c r="J67" s="45"/>
      <c r="K67" s="45"/>
      <c r="L67" s="45"/>
      <c r="M67" s="45"/>
      <c r="N67" s="46"/>
    </row>
    <row r="68" spans="1:14" x14ac:dyDescent="0.3">
      <c r="A68" s="53">
        <v>2018</v>
      </c>
      <c r="B68" s="121">
        <v>319882513</v>
      </c>
      <c r="C68" s="121">
        <v>60330801</v>
      </c>
      <c r="D68" s="38"/>
      <c r="E68" s="45"/>
      <c r="F68" s="45"/>
      <c r="G68" s="45"/>
      <c r="H68" s="45"/>
      <c r="I68" s="45"/>
      <c r="J68" s="45"/>
      <c r="K68" s="45"/>
      <c r="L68" s="45"/>
      <c r="M68" s="45"/>
      <c r="N68" s="46"/>
    </row>
    <row r="69" spans="1:14" x14ac:dyDescent="0.3">
      <c r="A69" s="53">
        <v>2019</v>
      </c>
      <c r="B69" s="121">
        <v>311192372</v>
      </c>
      <c r="C69" s="121">
        <v>61721633</v>
      </c>
      <c r="D69" s="38"/>
      <c r="E69" s="45"/>
      <c r="F69" s="45"/>
      <c r="G69" s="45"/>
      <c r="H69" s="45"/>
      <c r="I69" s="45"/>
      <c r="J69" s="45"/>
      <c r="K69" s="45"/>
      <c r="L69" s="45"/>
      <c r="M69" s="45"/>
      <c r="N69" s="46"/>
    </row>
    <row r="70" spans="1:14" x14ac:dyDescent="0.3">
      <c r="A70" s="53">
        <v>2020</v>
      </c>
      <c r="B70" s="121">
        <v>278693112</v>
      </c>
      <c r="C70" s="121">
        <v>56126040</v>
      </c>
      <c r="D70" s="38"/>
      <c r="E70" s="45"/>
      <c r="F70" s="45"/>
      <c r="G70" s="45"/>
      <c r="H70" s="45"/>
      <c r="I70" s="45"/>
      <c r="J70" s="45"/>
      <c r="K70" s="45"/>
      <c r="L70" s="45"/>
      <c r="M70" s="45"/>
      <c r="N70" s="46"/>
    </row>
    <row r="71" spans="1:14" x14ac:dyDescent="0.3">
      <c r="A71" s="64" t="s">
        <v>91</v>
      </c>
      <c r="B71" s="65"/>
      <c r="C71" s="65"/>
      <c r="D71" s="38"/>
      <c r="E71" s="45"/>
      <c r="F71" s="45"/>
      <c r="G71" s="45"/>
      <c r="H71" s="45"/>
      <c r="I71" s="45"/>
      <c r="J71" s="45"/>
      <c r="K71" s="45"/>
      <c r="L71" s="45"/>
      <c r="M71" s="45"/>
      <c r="N71" s="46"/>
    </row>
    <row r="72" spans="1:14" x14ac:dyDescent="0.3">
      <c r="A72" s="54" t="s">
        <v>51</v>
      </c>
      <c r="B72" s="65"/>
      <c r="C72" s="65"/>
      <c r="D72" s="38"/>
      <c r="E72" s="45"/>
      <c r="F72" s="45"/>
      <c r="G72" s="45"/>
      <c r="H72" s="45"/>
      <c r="I72" s="45"/>
      <c r="J72" s="45"/>
      <c r="K72" s="45"/>
      <c r="L72" s="45"/>
      <c r="M72" s="45"/>
      <c r="N72" s="46"/>
    </row>
    <row r="73" spans="1:14" x14ac:dyDescent="0.3">
      <c r="A73" s="54" t="s">
        <v>54</v>
      </c>
      <c r="B73" s="65"/>
      <c r="C73" s="65"/>
      <c r="D73" s="38"/>
      <c r="E73" s="45"/>
      <c r="F73" s="45"/>
      <c r="G73" s="45"/>
      <c r="H73" s="45"/>
      <c r="I73" s="45"/>
      <c r="J73" s="45"/>
      <c r="K73" s="45"/>
      <c r="L73" s="45"/>
      <c r="M73" s="45"/>
      <c r="N73" s="46"/>
    </row>
    <row r="74" spans="1:14" x14ac:dyDescent="0.3">
      <c r="A74" s="66"/>
      <c r="B74" s="38"/>
      <c r="C74" s="38"/>
      <c r="D74" s="38"/>
      <c r="E74" s="45"/>
      <c r="F74" s="45"/>
      <c r="G74" s="45"/>
      <c r="H74" s="45"/>
      <c r="I74" s="45"/>
      <c r="J74" s="45"/>
      <c r="K74" s="45"/>
      <c r="L74" s="45"/>
      <c r="M74" s="45"/>
      <c r="N74" s="46"/>
    </row>
    <row r="75" spans="1:14" x14ac:dyDescent="0.3">
      <c r="A75" s="50" t="s">
        <v>296</v>
      </c>
      <c r="B75" s="38"/>
      <c r="C75" s="38"/>
      <c r="D75" s="38"/>
      <c r="E75" s="45"/>
      <c r="F75" s="45"/>
      <c r="G75" s="45"/>
      <c r="H75" s="45"/>
      <c r="I75" s="45"/>
      <c r="J75" s="45"/>
      <c r="K75" s="45"/>
      <c r="L75" s="45"/>
      <c r="M75" s="45"/>
      <c r="N75" s="46"/>
    </row>
    <row r="76" spans="1:14" ht="100.8" x14ac:dyDescent="0.3">
      <c r="A76" s="57" t="s">
        <v>48</v>
      </c>
      <c r="B76" s="9" t="s">
        <v>55</v>
      </c>
      <c r="C76" s="9" t="s">
        <v>56</v>
      </c>
      <c r="D76" s="9" t="s">
        <v>195</v>
      </c>
      <c r="E76" s="45"/>
      <c r="F76" s="45"/>
      <c r="G76" s="45"/>
      <c r="H76" s="45"/>
      <c r="I76" s="45"/>
      <c r="J76" s="45"/>
      <c r="K76" s="45"/>
      <c r="L76" s="45"/>
      <c r="M76" s="45"/>
      <c r="N76" s="46"/>
    </row>
    <row r="77" spans="1:14" x14ac:dyDescent="0.3">
      <c r="A77" s="58">
        <v>2013</v>
      </c>
      <c r="B77" s="97">
        <f>0.3*B63</f>
        <v>43685691</v>
      </c>
      <c r="C77" s="97">
        <f>0.7*B63</f>
        <v>101933279</v>
      </c>
      <c r="D77" s="97">
        <f t="shared" ref="D77:D84" si="6">C63</f>
        <v>18441091</v>
      </c>
      <c r="E77" s="45"/>
      <c r="F77" s="45"/>
      <c r="G77" s="45"/>
      <c r="H77" s="45"/>
      <c r="I77" s="45"/>
      <c r="J77" s="45"/>
      <c r="K77" s="45"/>
      <c r="L77" s="45"/>
      <c r="M77" s="45"/>
      <c r="N77" s="46"/>
    </row>
    <row r="78" spans="1:14" x14ac:dyDescent="0.3">
      <c r="A78" s="58">
        <v>2014</v>
      </c>
      <c r="B78" s="97"/>
      <c r="C78" s="97">
        <f>B64</f>
        <v>146195306</v>
      </c>
      <c r="D78" s="97">
        <f t="shared" si="6"/>
        <v>18223612</v>
      </c>
      <c r="E78" s="45"/>
      <c r="F78" s="45"/>
      <c r="G78" s="45"/>
      <c r="H78" s="45"/>
      <c r="I78" s="45"/>
      <c r="J78" s="45"/>
      <c r="K78" s="45"/>
      <c r="L78" s="45"/>
      <c r="M78" s="45"/>
      <c r="N78" s="46"/>
    </row>
    <row r="79" spans="1:14" x14ac:dyDescent="0.3">
      <c r="A79" s="58">
        <v>2015</v>
      </c>
      <c r="B79" s="97">
        <f>0.3*B65</f>
        <v>102128037.3</v>
      </c>
      <c r="C79" s="97">
        <f>0.7*B65</f>
        <v>238298753.69999999</v>
      </c>
      <c r="D79" s="97">
        <f t="shared" si="6"/>
        <v>57581554</v>
      </c>
      <c r="E79" s="45"/>
      <c r="F79" s="45"/>
      <c r="G79" s="45"/>
      <c r="H79" s="45"/>
      <c r="I79" s="45"/>
      <c r="J79" s="45"/>
      <c r="K79" s="45"/>
      <c r="L79" s="45"/>
      <c r="M79" s="45"/>
      <c r="N79" s="46"/>
    </row>
    <row r="80" spans="1:14" x14ac:dyDescent="0.3">
      <c r="A80" s="58">
        <v>2016</v>
      </c>
      <c r="B80" s="97">
        <f>0.3*B66</f>
        <v>97219778.099999994</v>
      </c>
      <c r="C80" s="97">
        <f>0.7*B66</f>
        <v>226846148.89999998</v>
      </c>
      <c r="D80" s="97">
        <f t="shared" si="6"/>
        <v>58365073</v>
      </c>
      <c r="E80" s="45"/>
      <c r="F80" s="45"/>
      <c r="G80" s="45"/>
      <c r="H80" s="45"/>
      <c r="I80" s="45"/>
      <c r="J80" s="45"/>
      <c r="K80" s="45"/>
      <c r="L80" s="45"/>
      <c r="M80" s="45"/>
      <c r="N80" s="46"/>
    </row>
    <row r="81" spans="1:14" x14ac:dyDescent="0.3">
      <c r="A81" s="58">
        <v>2017</v>
      </c>
      <c r="B81" s="97"/>
      <c r="C81" s="97">
        <f>B67</f>
        <v>320583401</v>
      </c>
      <c r="D81" s="97">
        <f t="shared" si="6"/>
        <v>60222084</v>
      </c>
      <c r="E81" s="45"/>
      <c r="F81" s="45"/>
      <c r="G81" s="45"/>
      <c r="H81" s="45"/>
      <c r="I81" s="45"/>
      <c r="J81" s="45"/>
      <c r="K81" s="45"/>
      <c r="L81" s="45"/>
      <c r="M81" s="45"/>
      <c r="N81" s="46"/>
    </row>
    <row r="82" spans="1:14" x14ac:dyDescent="0.3">
      <c r="A82" s="58">
        <v>2018</v>
      </c>
      <c r="B82" s="97">
        <f>0.3*B68</f>
        <v>95964753.899999991</v>
      </c>
      <c r="C82" s="97">
        <f>0.7*B68</f>
        <v>223917759.09999999</v>
      </c>
      <c r="D82" s="97">
        <f t="shared" si="6"/>
        <v>60330801</v>
      </c>
      <c r="E82" s="45"/>
      <c r="F82" s="45"/>
      <c r="G82" s="45"/>
      <c r="H82" s="45"/>
      <c r="I82" s="45"/>
      <c r="J82" s="45"/>
      <c r="K82" s="45"/>
      <c r="L82" s="45"/>
      <c r="M82" s="45"/>
      <c r="N82" s="46"/>
    </row>
    <row r="83" spans="1:14" x14ac:dyDescent="0.3">
      <c r="A83" s="58">
        <v>2019</v>
      </c>
      <c r="B83" s="97">
        <f>0.3*B69</f>
        <v>93357711.599999994</v>
      </c>
      <c r="C83" s="97">
        <f>0.7*B69</f>
        <v>217834660.39999998</v>
      </c>
      <c r="D83" s="97">
        <f t="shared" si="6"/>
        <v>61721633</v>
      </c>
      <c r="E83" s="45"/>
      <c r="F83" s="45"/>
      <c r="G83" s="45"/>
      <c r="H83" s="45"/>
      <c r="I83" s="45"/>
      <c r="J83" s="45"/>
      <c r="K83" s="45"/>
      <c r="L83" s="45"/>
      <c r="M83" s="45"/>
      <c r="N83" s="46"/>
    </row>
    <row r="84" spans="1:14" x14ac:dyDescent="0.3">
      <c r="A84" s="58">
        <v>2020</v>
      </c>
      <c r="B84" s="97"/>
      <c r="C84" s="97">
        <f>B70</f>
        <v>278693112</v>
      </c>
      <c r="D84" s="97">
        <f t="shared" si="6"/>
        <v>56126040</v>
      </c>
      <c r="E84" s="45"/>
      <c r="F84" s="45"/>
      <c r="G84" s="45"/>
      <c r="H84" s="45"/>
      <c r="I84" s="45"/>
      <c r="J84" s="45"/>
      <c r="K84" s="45"/>
      <c r="L84" s="45"/>
      <c r="M84" s="45"/>
      <c r="N84" s="46"/>
    </row>
    <row r="85" spans="1:14" x14ac:dyDescent="0.3">
      <c r="A85" s="58" t="s">
        <v>127</v>
      </c>
      <c r="B85" s="97">
        <f>SUM(B77:B84)</f>
        <v>432355971.89999998</v>
      </c>
      <c r="C85" s="97">
        <f>SUM(C77:C84)</f>
        <v>1754302420.0999999</v>
      </c>
      <c r="D85" s="97">
        <f>SUM(D77:D84)</f>
        <v>391011888</v>
      </c>
      <c r="E85" s="45"/>
      <c r="F85" s="45"/>
      <c r="G85" s="45"/>
      <c r="H85" s="45"/>
      <c r="I85" s="45"/>
      <c r="J85" s="45"/>
      <c r="K85" s="45"/>
      <c r="L85" s="45"/>
      <c r="M85" s="45"/>
      <c r="N85" s="46"/>
    </row>
    <row r="86" spans="1:14" x14ac:dyDescent="0.3">
      <c r="A86" s="85"/>
      <c r="B86" s="45"/>
      <c r="C86" s="45"/>
      <c r="D86" s="45"/>
      <c r="E86" s="45"/>
      <c r="F86" s="45"/>
      <c r="G86" s="45"/>
      <c r="H86" s="45"/>
      <c r="I86" s="45"/>
      <c r="J86" s="45"/>
      <c r="K86" s="45"/>
      <c r="L86" s="45"/>
      <c r="M86" s="45"/>
      <c r="N86" s="46"/>
    </row>
    <row r="87" spans="1:14" ht="15" thickBot="1" x14ac:dyDescent="0.35">
      <c r="A87" s="50" t="s">
        <v>142</v>
      </c>
      <c r="B87" s="38"/>
      <c r="C87" s="38"/>
      <c r="D87" s="38"/>
      <c r="E87" s="38"/>
      <c r="F87" s="38"/>
      <c r="G87" s="38"/>
      <c r="H87" s="38"/>
      <c r="I87" s="38"/>
      <c r="J87" s="45"/>
      <c r="K87" s="45"/>
      <c r="L87" s="45"/>
      <c r="M87" s="45"/>
      <c r="N87" s="46"/>
    </row>
    <row r="88" spans="1:14" ht="86.4" x14ac:dyDescent="0.3">
      <c r="A88" s="55" t="s">
        <v>48</v>
      </c>
      <c r="B88" s="7" t="s">
        <v>74</v>
      </c>
      <c r="C88" s="7" t="s">
        <v>75</v>
      </c>
      <c r="D88" s="10" t="s">
        <v>76</v>
      </c>
      <c r="E88" s="8" t="s">
        <v>77</v>
      </c>
      <c r="F88" s="8" t="s">
        <v>78</v>
      </c>
      <c r="G88" s="11" t="s">
        <v>79</v>
      </c>
      <c r="H88" s="12" t="s">
        <v>80</v>
      </c>
      <c r="I88" s="13" t="s">
        <v>81</v>
      </c>
      <c r="J88" s="45"/>
      <c r="K88" s="45"/>
      <c r="L88" s="45"/>
      <c r="M88" s="45"/>
      <c r="N88" s="46"/>
    </row>
    <row r="89" spans="1:14" x14ac:dyDescent="0.3">
      <c r="A89" s="53">
        <v>2013</v>
      </c>
      <c r="B89" s="97">
        <f>ROUND(B52+$C$77/($C$77+$C$78)*B53,0)</f>
        <v>6251814</v>
      </c>
      <c r="C89" s="97">
        <f>ROUND(C52+$C$77/($C$77+$C$78)*C53,0)</f>
        <v>6251814</v>
      </c>
      <c r="D89" s="97">
        <f>ROUND(D52+$C$77/($C$77+$C$78)*D53,0)</f>
        <v>0</v>
      </c>
      <c r="E89" s="97">
        <f>ROUND($D$77/($D$77+$D$78)*E53,0)</f>
        <v>150292</v>
      </c>
      <c r="F89" s="97">
        <f>ROUND($D$77/($D$77+$D$78)*F53,0)</f>
        <v>150292</v>
      </c>
      <c r="G89" s="97">
        <f>ROUND($D$77/($D$77+$D$78)*G53,0)</f>
        <v>0</v>
      </c>
      <c r="H89" s="144">
        <f t="shared" ref="H89:H96" si="7">F89-D89</f>
        <v>150292</v>
      </c>
      <c r="I89" s="145">
        <f t="shared" ref="I89:I96" si="8">D89-F89</f>
        <v>-150292</v>
      </c>
      <c r="J89" s="45"/>
      <c r="K89" s="45"/>
      <c r="L89" s="45"/>
      <c r="M89" s="45"/>
      <c r="N89" s="46"/>
    </row>
    <row r="90" spans="1:14" x14ac:dyDescent="0.3">
      <c r="A90" s="53">
        <v>2014</v>
      </c>
      <c r="B90" s="97">
        <f>ROUND($C$78/($C$77+$C$78)*B53,0)</f>
        <v>6546353</v>
      </c>
      <c r="C90" s="97">
        <f>ROUND($C$78/($C$77+$C$78)*C53,0)</f>
        <v>6546353</v>
      </c>
      <c r="D90" s="97">
        <f>ROUND($C$78/($C$77+$C$78)*D53,0)</f>
        <v>0</v>
      </c>
      <c r="E90" s="97">
        <f>ROUND($D$78/($D$77+$D$78)*E53,0)</f>
        <v>148520</v>
      </c>
      <c r="F90" s="97">
        <f>ROUND($D$78/($D$77+$D$78)*F53,0)</f>
        <v>148520</v>
      </c>
      <c r="G90" s="97">
        <f>ROUND($D$78/($D$77+$D$78)*G53,0)</f>
        <v>0</v>
      </c>
      <c r="H90" s="144">
        <f t="shared" si="7"/>
        <v>148520</v>
      </c>
      <c r="I90" s="145">
        <f t="shared" si="8"/>
        <v>-148520</v>
      </c>
      <c r="J90" s="45"/>
      <c r="K90" s="45"/>
      <c r="L90" s="45"/>
      <c r="M90" s="45"/>
      <c r="N90" s="46"/>
    </row>
    <row r="91" spans="1:14" x14ac:dyDescent="0.3">
      <c r="A91" s="59">
        <v>2015</v>
      </c>
      <c r="B91" s="146">
        <f>ROUND(B54+$C$79/($C$79+$C$80+$C$81)*B56,0)+1</f>
        <v>22200008</v>
      </c>
      <c r="C91" s="146">
        <f>ROUND(C54+$C$79/($C$79+$C$80+$C$81)*C56,0)+1</f>
        <v>22200008</v>
      </c>
      <c r="D91" s="146">
        <f>ROUND(D54+$C$79/($C$79+$C$80+$C$81)*D56,0)</f>
        <v>0</v>
      </c>
      <c r="E91" s="146">
        <f>ROUND($D$79/($D$79+$D$80+$D$81)*E56,0)</f>
        <v>1989941</v>
      </c>
      <c r="F91" s="146">
        <f>ROUND($D$79/($D$79+$D$80+$D$81)*F56,0)-1</f>
        <v>1798687</v>
      </c>
      <c r="G91" s="146">
        <f>ROUND($D$79/($D$79+$D$80+$D$81)*G56,0)</f>
        <v>191254</v>
      </c>
      <c r="H91" s="144">
        <f t="shared" si="7"/>
        <v>1798687</v>
      </c>
      <c r="I91" s="145">
        <f t="shared" si="8"/>
        <v>-1798687</v>
      </c>
      <c r="J91" s="45"/>
      <c r="K91" s="45"/>
      <c r="L91" s="45"/>
      <c r="M91" s="45"/>
      <c r="N91" s="46"/>
    </row>
    <row r="92" spans="1:14" x14ac:dyDescent="0.3">
      <c r="A92" s="59">
        <v>2016</v>
      </c>
      <c r="B92" s="146">
        <f>ROUND(B55+$C$80/($C$79+$C$80+$C$81)*B56,0)</f>
        <v>21535046</v>
      </c>
      <c r="C92" s="146">
        <f>ROUND(C55+$C$80/($C$79+$C$80+$C$81)*C56,0)</f>
        <v>21535046</v>
      </c>
      <c r="D92" s="146">
        <f>ROUND(D55+$C$80/($C$79+$C$80+$C$81)*D56,0)</f>
        <v>0</v>
      </c>
      <c r="E92" s="146">
        <f>ROUND($D$80/($D$79+$D$80+$D$81)*E56,0)</f>
        <v>2017019</v>
      </c>
      <c r="F92" s="146">
        <f t="shared" ref="F92:G92" si="9">ROUND($D$80/($D$79+$D$80+$D$81)*F56,0)</f>
        <v>1823163</v>
      </c>
      <c r="G92" s="146">
        <f t="shared" si="9"/>
        <v>193856</v>
      </c>
      <c r="H92" s="144">
        <f t="shared" si="7"/>
        <v>1823163</v>
      </c>
      <c r="I92" s="145">
        <f t="shared" si="8"/>
        <v>-1823163</v>
      </c>
      <c r="J92" s="45"/>
      <c r="K92" s="45"/>
      <c r="L92" s="45"/>
      <c r="M92" s="45"/>
      <c r="N92" s="46"/>
    </row>
    <row r="93" spans="1:14" x14ac:dyDescent="0.3">
      <c r="A93" s="59">
        <v>2017</v>
      </c>
      <c r="B93" s="146">
        <f>ROUND($C$81/($C$79+$C$80+$C$81)*B56,0)</f>
        <v>18982814</v>
      </c>
      <c r="C93" s="146">
        <f>ROUND($C$81/($C$79+$C$80+$C$81)*C56,0)</f>
        <v>18982814</v>
      </c>
      <c r="D93" s="146">
        <f>ROUND($C$81/($C$79+$C$80+$C$81)*D56,0)</f>
        <v>0</v>
      </c>
      <c r="E93" s="146">
        <f>ROUND($D$81/($D$79+$D$80+$D$81)*E56,0)</f>
        <v>2081195</v>
      </c>
      <c r="F93" s="146">
        <f t="shared" ref="F93:G93" si="10">ROUND($D$81/($D$79+$D$80+$D$81)*F56,0)</f>
        <v>1881171</v>
      </c>
      <c r="G93" s="146">
        <f t="shared" si="10"/>
        <v>200024</v>
      </c>
      <c r="H93" s="144">
        <f t="shared" si="7"/>
        <v>1881171</v>
      </c>
      <c r="I93" s="145">
        <f t="shared" si="8"/>
        <v>-1881171</v>
      </c>
      <c r="J93" s="45"/>
      <c r="K93" s="45"/>
      <c r="L93" s="45"/>
      <c r="M93" s="45"/>
      <c r="N93" s="46"/>
    </row>
    <row r="94" spans="1:14" x14ac:dyDescent="0.3">
      <c r="A94" s="59">
        <v>2018</v>
      </c>
      <c r="B94" s="146">
        <f>ROUND(B57+$C$82/($C$82+$C$83+$C$84)*B59,0)</f>
        <v>23384513</v>
      </c>
      <c r="C94" s="146">
        <f>ROUND(C57+$C$82/($C$82+$C$83+$C$84)*C59,0)</f>
        <v>23384513</v>
      </c>
      <c r="D94" s="146">
        <f>ROUND(D57+$C$82/($C$82+$C$83+$C$84)*D59,0)</f>
        <v>0</v>
      </c>
      <c r="E94" s="146">
        <f>ROUND($D$82/($D$82+$D$83+$D$84)*E$59,0)</f>
        <v>4581684</v>
      </c>
      <c r="F94" s="146">
        <f>ROUND($D$82/($D$82+$D$83+$D$84)*F$59,0)</f>
        <v>4450291</v>
      </c>
      <c r="G94" s="146">
        <f>ROUND($D$82/($D$82+$D$83+$D$84)*G$59,0)</f>
        <v>131393</v>
      </c>
      <c r="H94" s="144">
        <f t="shared" si="7"/>
        <v>4450291</v>
      </c>
      <c r="I94" s="145">
        <f t="shared" si="8"/>
        <v>-4450291</v>
      </c>
      <c r="J94" s="45"/>
      <c r="K94" s="45"/>
      <c r="L94" s="45"/>
      <c r="M94" s="45"/>
      <c r="N94" s="46"/>
    </row>
    <row r="95" spans="1:14" x14ac:dyDescent="0.3">
      <c r="A95" s="59">
        <v>2019</v>
      </c>
      <c r="B95" s="146">
        <f>ROUND(B58+$C$83/($C$82+$C$83+$C$84)*B59,0)</f>
        <v>19639380</v>
      </c>
      <c r="C95" s="146">
        <f>ROUND(C58+$C$83/($C$82+$C$83+$C$84)*C59,0)</f>
        <v>19639380</v>
      </c>
      <c r="D95" s="146">
        <f>ROUND(D58+$C$83/($C$82+$C$83+$C$84)*D59,0)</f>
        <v>0</v>
      </c>
      <c r="E95" s="146">
        <f>ROUND($D$83/($D$82+$D$83+$D$84)*E$59,0)</f>
        <v>4687307</v>
      </c>
      <c r="F95" s="146">
        <f>ROUND($D$83/($D$82+$D$83+$D$84)*F$59,0)</f>
        <v>4552885</v>
      </c>
      <c r="G95" s="146">
        <f>ROUND($D$83/($D$82+$D$83+$D$84)*G$59,0)</f>
        <v>134422</v>
      </c>
      <c r="H95" s="144">
        <f t="shared" si="7"/>
        <v>4552885</v>
      </c>
      <c r="I95" s="145">
        <f t="shared" si="8"/>
        <v>-4552885</v>
      </c>
      <c r="J95" s="45"/>
      <c r="K95" s="45"/>
      <c r="L95" s="45"/>
      <c r="M95" s="45"/>
      <c r="N95" s="46"/>
    </row>
    <row r="96" spans="1:14" ht="15" thickBot="1" x14ac:dyDescent="0.35">
      <c r="A96" s="59">
        <v>2020</v>
      </c>
      <c r="B96" s="146">
        <f>ROUND($C$84/($C$82+$C$83+$C$84)*B59,0)</f>
        <v>20330956</v>
      </c>
      <c r="C96" s="146">
        <f>ROUND($C$84/($C$82+$C$83+$C$84)*C59,0)</f>
        <v>20330956</v>
      </c>
      <c r="D96" s="146">
        <f>ROUND($C$84/($C$82+$C$83+$C$84)*D59,0)</f>
        <v>0</v>
      </c>
      <c r="E96" s="146">
        <f>ROUND($D$84/($D$82+$D$83+$D$84)*E$59,0)</f>
        <v>4262363</v>
      </c>
      <c r="F96" s="146">
        <f>ROUND($D$84/($D$82+$D$83+$D$84)*F$59,0)</f>
        <v>4140127</v>
      </c>
      <c r="G96" s="146">
        <f>ROUND($D$84/($D$82+$D$83+$D$84)*G$59,0)</f>
        <v>122236</v>
      </c>
      <c r="H96" s="147">
        <f t="shared" si="7"/>
        <v>4140127</v>
      </c>
      <c r="I96" s="148">
        <f t="shared" si="8"/>
        <v>-4140127</v>
      </c>
      <c r="J96" s="45"/>
      <c r="K96" s="45"/>
      <c r="L96" s="45"/>
      <c r="M96" s="45"/>
      <c r="N96" s="46"/>
    </row>
    <row r="97" spans="1:14" x14ac:dyDescent="0.3">
      <c r="A97" s="85"/>
      <c r="B97" s="45"/>
      <c r="C97" s="45"/>
      <c r="D97" s="45"/>
      <c r="E97" s="45"/>
      <c r="F97" s="45"/>
      <c r="G97" s="45"/>
      <c r="H97" s="45"/>
      <c r="I97" s="45"/>
      <c r="J97" s="45"/>
      <c r="K97" s="45"/>
      <c r="L97" s="45"/>
      <c r="M97" s="45"/>
      <c r="N97" s="46"/>
    </row>
    <row r="98" spans="1:14" x14ac:dyDescent="0.3">
      <c r="A98" s="156" t="s">
        <v>253</v>
      </c>
      <c r="B98" s="45"/>
      <c r="C98" s="45"/>
      <c r="D98" s="45"/>
      <c r="E98" s="45"/>
      <c r="F98" s="45"/>
      <c r="G98" s="45"/>
      <c r="H98" s="45"/>
      <c r="I98" s="45"/>
      <c r="J98" s="45"/>
      <c r="K98" s="45"/>
      <c r="L98" s="45"/>
      <c r="M98" s="45"/>
      <c r="N98" s="46"/>
    </row>
    <row r="99" spans="1:14" x14ac:dyDescent="0.3">
      <c r="A99" s="49" t="s">
        <v>298</v>
      </c>
      <c r="B99" s="45"/>
      <c r="C99" s="45"/>
      <c r="D99" s="45"/>
      <c r="E99" s="45"/>
      <c r="F99" s="45"/>
      <c r="G99" s="45"/>
      <c r="H99" s="45"/>
      <c r="I99" s="45"/>
      <c r="J99" s="45"/>
      <c r="K99" s="45"/>
      <c r="L99" s="45"/>
      <c r="M99" s="45"/>
      <c r="N99" s="46"/>
    </row>
    <row r="100" spans="1:14" x14ac:dyDescent="0.3">
      <c r="A100" s="49" t="s">
        <v>130</v>
      </c>
      <c r="B100" s="45"/>
      <c r="C100" s="45"/>
      <c r="D100" s="45"/>
      <c r="E100" s="45"/>
      <c r="F100" s="45"/>
      <c r="G100" s="45"/>
      <c r="H100" s="45"/>
      <c r="I100" s="45"/>
      <c r="J100" s="45"/>
      <c r="K100" s="45"/>
      <c r="L100" s="45"/>
      <c r="M100" s="45"/>
      <c r="N100" s="46"/>
    </row>
    <row r="101" spans="1:14" ht="15" thickBot="1" x14ac:dyDescent="0.35">
      <c r="A101" s="86"/>
      <c r="B101" s="61"/>
      <c r="C101" s="61"/>
      <c r="D101" s="61"/>
      <c r="E101" s="61"/>
      <c r="F101" s="61"/>
      <c r="G101" s="61"/>
      <c r="H101" s="61"/>
      <c r="I101" s="61"/>
      <c r="J101" s="61"/>
      <c r="K101" s="61"/>
      <c r="L101" s="61"/>
      <c r="M101" s="61"/>
      <c r="N101" s="62"/>
    </row>
    <row r="102" spans="1:14" x14ac:dyDescent="0.3">
      <c r="A102" s="15"/>
    </row>
    <row r="103" spans="1:14" x14ac:dyDescent="0.3">
      <c r="A103" s="15"/>
    </row>
    <row r="104" spans="1:14" x14ac:dyDescent="0.3">
      <c r="A104" s="139"/>
    </row>
    <row r="105" spans="1:14" x14ac:dyDescent="0.3">
      <c r="A105" s="139"/>
    </row>
    <row r="106" spans="1:14" x14ac:dyDescent="0.3">
      <c r="A106" s="15"/>
    </row>
    <row r="107" spans="1:14" x14ac:dyDescent="0.3">
      <c r="A107" s="15"/>
    </row>
    <row r="108" spans="1:14" x14ac:dyDescent="0.3">
      <c r="A108" s="15"/>
    </row>
    <row r="109" spans="1:14" x14ac:dyDescent="0.3">
      <c r="A109" s="15"/>
    </row>
    <row r="110" spans="1:14" x14ac:dyDescent="0.3">
      <c r="A110" s="15"/>
    </row>
    <row r="111" spans="1:14" x14ac:dyDescent="0.3">
      <c r="A111" s="15"/>
    </row>
    <row r="112" spans="1:14" x14ac:dyDescent="0.3">
      <c r="A112" s="15"/>
    </row>
    <row r="113" spans="1:1" x14ac:dyDescent="0.3">
      <c r="A113" s="15"/>
    </row>
    <row r="114" spans="1:1" x14ac:dyDescent="0.3">
      <c r="A114" s="15"/>
    </row>
    <row r="115" spans="1:1" x14ac:dyDescent="0.3">
      <c r="A115" s="15"/>
    </row>
    <row r="116" spans="1:1" x14ac:dyDescent="0.3">
      <c r="A116" s="15"/>
    </row>
    <row r="117" spans="1:1" x14ac:dyDescent="0.3">
      <c r="A117" s="15"/>
    </row>
    <row r="118" spans="1:1" x14ac:dyDescent="0.3">
      <c r="A118" s="15"/>
    </row>
    <row r="119" spans="1:1" x14ac:dyDescent="0.3">
      <c r="A119" s="15"/>
    </row>
    <row r="120" spans="1:1" x14ac:dyDescent="0.3">
      <c r="A120" s="15"/>
    </row>
    <row r="121" spans="1:1" x14ac:dyDescent="0.3">
      <c r="A121" s="15"/>
    </row>
    <row r="122" spans="1:1" x14ac:dyDescent="0.3">
      <c r="A122" s="15"/>
    </row>
    <row r="123" spans="1:1" x14ac:dyDescent="0.3">
      <c r="A123" s="15"/>
    </row>
    <row r="124" spans="1:1" x14ac:dyDescent="0.3">
      <c r="A124" s="15"/>
    </row>
    <row r="125" spans="1:1" x14ac:dyDescent="0.3">
      <c r="A125" s="15"/>
    </row>
    <row r="126" spans="1:1" x14ac:dyDescent="0.3">
      <c r="A126" s="15"/>
    </row>
    <row r="127" spans="1:1" x14ac:dyDescent="0.3">
      <c r="A127" s="15"/>
    </row>
    <row r="128" spans="1:1" x14ac:dyDescent="0.3">
      <c r="A128" s="15"/>
    </row>
    <row r="129" spans="1:1" x14ac:dyDescent="0.3">
      <c r="A129" s="15"/>
    </row>
    <row r="130" spans="1:1" x14ac:dyDescent="0.3">
      <c r="A130" s="15"/>
    </row>
    <row r="131" spans="1:1" x14ac:dyDescent="0.3">
      <c r="A131" s="15"/>
    </row>
    <row r="132" spans="1:1" x14ac:dyDescent="0.3">
      <c r="A132" s="15"/>
    </row>
    <row r="133" spans="1:1" x14ac:dyDescent="0.3">
      <c r="A133" s="15"/>
    </row>
    <row r="134" spans="1:1" x14ac:dyDescent="0.3">
      <c r="A134" s="15"/>
    </row>
    <row r="135" spans="1:1" x14ac:dyDescent="0.3">
      <c r="A135" s="15"/>
    </row>
    <row r="136" spans="1:1" x14ac:dyDescent="0.3">
      <c r="A136" s="15"/>
    </row>
    <row r="137" spans="1:1" x14ac:dyDescent="0.3">
      <c r="A137" s="15"/>
    </row>
    <row r="138" spans="1:1" x14ac:dyDescent="0.3">
      <c r="A138" s="15"/>
    </row>
    <row r="139" spans="1:1" x14ac:dyDescent="0.3">
      <c r="A139" s="15"/>
    </row>
    <row r="140" spans="1:1" x14ac:dyDescent="0.3">
      <c r="A140" s="15"/>
    </row>
    <row r="141" spans="1:1" x14ac:dyDescent="0.3">
      <c r="A141" s="15"/>
    </row>
    <row r="142" spans="1:1" x14ac:dyDescent="0.3">
      <c r="A142" s="15"/>
    </row>
    <row r="143" spans="1:1" x14ac:dyDescent="0.3">
      <c r="A143" s="15"/>
    </row>
    <row r="144" spans="1:1" x14ac:dyDescent="0.3">
      <c r="A144" s="15"/>
    </row>
    <row r="145" spans="1:1" x14ac:dyDescent="0.3">
      <c r="A145" s="15"/>
    </row>
    <row r="146" spans="1:1" x14ac:dyDescent="0.3">
      <c r="A146" s="15"/>
    </row>
    <row r="147" spans="1:1" x14ac:dyDescent="0.3">
      <c r="A147" s="15"/>
    </row>
    <row r="148" spans="1:1" x14ac:dyDescent="0.3">
      <c r="A148" s="15"/>
    </row>
    <row r="149" spans="1:1" x14ac:dyDescent="0.3">
      <c r="A149" s="15"/>
    </row>
    <row r="150" spans="1:1" x14ac:dyDescent="0.3">
      <c r="A150" s="15"/>
    </row>
    <row r="151" spans="1:1" x14ac:dyDescent="0.3">
      <c r="A151" s="15"/>
    </row>
    <row r="152" spans="1:1" x14ac:dyDescent="0.3">
      <c r="A152" s="15"/>
    </row>
    <row r="153" spans="1:1" x14ac:dyDescent="0.3">
      <c r="A153" s="15"/>
    </row>
    <row r="154" spans="1:1" x14ac:dyDescent="0.3">
      <c r="A154" s="15"/>
    </row>
    <row r="155" spans="1:1" x14ac:dyDescent="0.3">
      <c r="A155" s="15"/>
    </row>
    <row r="156" spans="1:1" x14ac:dyDescent="0.3">
      <c r="A156" s="15"/>
    </row>
    <row r="157" spans="1:1" x14ac:dyDescent="0.3">
      <c r="A157" s="15"/>
    </row>
    <row r="158" spans="1:1" x14ac:dyDescent="0.3">
      <c r="A158" s="15"/>
    </row>
    <row r="159" spans="1:1" x14ac:dyDescent="0.3">
      <c r="A159" s="15"/>
    </row>
    <row r="160" spans="1:1" x14ac:dyDescent="0.3">
      <c r="A160" s="15"/>
    </row>
    <row r="161" spans="1:1" x14ac:dyDescent="0.3">
      <c r="A161" s="15"/>
    </row>
    <row r="162" spans="1:1" x14ac:dyDescent="0.3">
      <c r="A162" s="15"/>
    </row>
    <row r="163" spans="1:1" x14ac:dyDescent="0.3">
      <c r="A163" s="15"/>
    </row>
    <row r="164" spans="1:1" x14ac:dyDescent="0.3">
      <c r="A164" s="15"/>
    </row>
    <row r="165" spans="1:1" x14ac:dyDescent="0.3">
      <c r="A165" s="15"/>
    </row>
    <row r="166" spans="1:1" x14ac:dyDescent="0.3">
      <c r="A166" s="15"/>
    </row>
    <row r="167" spans="1:1" x14ac:dyDescent="0.3">
      <c r="A167" s="15"/>
    </row>
    <row r="168" spans="1:1" x14ac:dyDescent="0.3">
      <c r="A168" s="15"/>
    </row>
    <row r="169" spans="1:1" x14ac:dyDescent="0.3">
      <c r="A169" s="15"/>
    </row>
    <row r="170" spans="1:1" x14ac:dyDescent="0.3">
      <c r="A170" s="15"/>
    </row>
    <row r="171" spans="1:1" x14ac:dyDescent="0.3">
      <c r="A171" s="15"/>
    </row>
    <row r="172" spans="1:1" x14ac:dyDescent="0.3">
      <c r="A172" s="15"/>
    </row>
    <row r="173" spans="1:1" x14ac:dyDescent="0.3">
      <c r="A173" s="15"/>
    </row>
    <row r="174" spans="1:1" x14ac:dyDescent="0.3">
      <c r="A174" s="15"/>
    </row>
    <row r="175" spans="1:1" x14ac:dyDescent="0.3">
      <c r="A175" s="15"/>
    </row>
    <row r="176" spans="1:1" x14ac:dyDescent="0.3">
      <c r="A176" s="15"/>
    </row>
    <row r="177" spans="1:1" x14ac:dyDescent="0.3">
      <c r="A177" s="15"/>
    </row>
    <row r="178" spans="1:1" x14ac:dyDescent="0.3">
      <c r="A178" s="15"/>
    </row>
    <row r="179" spans="1:1" x14ac:dyDescent="0.3">
      <c r="A179" s="15"/>
    </row>
    <row r="180" spans="1:1" x14ac:dyDescent="0.3">
      <c r="A180" s="15"/>
    </row>
    <row r="181" spans="1:1" x14ac:dyDescent="0.3">
      <c r="A181" s="15"/>
    </row>
    <row r="182" spans="1:1" x14ac:dyDescent="0.3">
      <c r="A182" s="15"/>
    </row>
    <row r="183" spans="1:1" x14ac:dyDescent="0.3">
      <c r="A183" s="15"/>
    </row>
    <row r="184" spans="1:1" x14ac:dyDescent="0.3">
      <c r="A184" s="15"/>
    </row>
    <row r="185" spans="1:1" x14ac:dyDescent="0.3">
      <c r="A185" s="15"/>
    </row>
    <row r="186" spans="1:1" x14ac:dyDescent="0.3">
      <c r="A186" s="15"/>
    </row>
    <row r="187" spans="1:1" x14ac:dyDescent="0.3">
      <c r="A187" s="15"/>
    </row>
    <row r="188" spans="1:1" x14ac:dyDescent="0.3">
      <c r="A188" s="15"/>
    </row>
    <row r="189" spans="1:1" x14ac:dyDescent="0.3">
      <c r="A189" s="15"/>
    </row>
    <row r="190" spans="1:1" x14ac:dyDescent="0.3">
      <c r="A190" s="15"/>
    </row>
    <row r="191" spans="1:1" x14ac:dyDescent="0.3">
      <c r="A191" s="15"/>
    </row>
    <row r="192" spans="1:1" x14ac:dyDescent="0.3">
      <c r="A192" s="15"/>
    </row>
    <row r="193" spans="1:1" x14ac:dyDescent="0.3">
      <c r="A193" s="15"/>
    </row>
    <row r="194" spans="1:1" x14ac:dyDescent="0.3">
      <c r="A194" s="15"/>
    </row>
    <row r="195" spans="1:1" x14ac:dyDescent="0.3">
      <c r="A195" s="15"/>
    </row>
    <row r="196" spans="1:1" x14ac:dyDescent="0.3">
      <c r="A196" s="15"/>
    </row>
    <row r="197" spans="1:1" x14ac:dyDescent="0.3">
      <c r="A197" s="15"/>
    </row>
    <row r="198" spans="1:1" x14ac:dyDescent="0.3">
      <c r="A198" s="15"/>
    </row>
    <row r="199" spans="1:1" x14ac:dyDescent="0.3">
      <c r="A199" s="15"/>
    </row>
    <row r="200" spans="1:1" x14ac:dyDescent="0.3">
      <c r="A200" s="15"/>
    </row>
    <row r="201" spans="1:1" x14ac:dyDescent="0.3">
      <c r="A201" s="15"/>
    </row>
    <row r="202" spans="1:1" x14ac:dyDescent="0.3">
      <c r="A202" s="15"/>
    </row>
    <row r="203" spans="1:1" x14ac:dyDescent="0.3">
      <c r="A203" s="15"/>
    </row>
    <row r="204" spans="1:1" x14ac:dyDescent="0.3">
      <c r="A204" s="15"/>
    </row>
    <row r="205" spans="1:1" x14ac:dyDescent="0.3">
      <c r="A205" s="15"/>
    </row>
    <row r="206" spans="1:1" x14ac:dyDescent="0.3">
      <c r="A206" s="15"/>
    </row>
    <row r="207" spans="1:1" x14ac:dyDescent="0.3">
      <c r="A207" s="15"/>
    </row>
    <row r="208" spans="1:1" x14ac:dyDescent="0.3">
      <c r="A208" s="15"/>
    </row>
    <row r="209" spans="1:1" x14ac:dyDescent="0.3">
      <c r="A209" s="15"/>
    </row>
    <row r="210" spans="1:1" x14ac:dyDescent="0.3">
      <c r="A210" s="15"/>
    </row>
    <row r="211" spans="1:1" x14ac:dyDescent="0.3">
      <c r="A211" s="15"/>
    </row>
    <row r="212" spans="1:1" x14ac:dyDescent="0.3">
      <c r="A212" s="15"/>
    </row>
    <row r="213" spans="1:1" x14ac:dyDescent="0.3">
      <c r="A213" s="15"/>
    </row>
    <row r="214" spans="1:1" x14ac:dyDescent="0.3">
      <c r="A214" s="15"/>
    </row>
    <row r="215" spans="1:1" x14ac:dyDescent="0.3">
      <c r="A215" s="15"/>
    </row>
    <row r="216" spans="1:1" x14ac:dyDescent="0.3">
      <c r="A216" s="15"/>
    </row>
    <row r="217" spans="1:1" x14ac:dyDescent="0.3">
      <c r="A217" s="15"/>
    </row>
    <row r="218" spans="1:1" x14ac:dyDescent="0.3">
      <c r="A218" s="15"/>
    </row>
    <row r="219" spans="1:1" x14ac:dyDescent="0.3">
      <c r="A219" s="15"/>
    </row>
    <row r="220" spans="1:1" x14ac:dyDescent="0.3">
      <c r="A220" s="15"/>
    </row>
    <row r="221" spans="1:1" x14ac:dyDescent="0.3">
      <c r="A221" s="15"/>
    </row>
    <row r="222" spans="1:1" x14ac:dyDescent="0.3">
      <c r="A222" s="15"/>
    </row>
    <row r="223" spans="1:1" x14ac:dyDescent="0.3">
      <c r="A223" s="15"/>
    </row>
    <row r="224" spans="1:1" x14ac:dyDescent="0.3">
      <c r="A224" s="15"/>
    </row>
    <row r="225" spans="1:1" x14ac:dyDescent="0.3">
      <c r="A225" s="15"/>
    </row>
    <row r="226" spans="1:1" x14ac:dyDescent="0.3">
      <c r="A226" s="15"/>
    </row>
    <row r="227" spans="1:1" x14ac:dyDescent="0.3">
      <c r="A227" s="15"/>
    </row>
    <row r="228" spans="1:1" x14ac:dyDescent="0.3">
      <c r="A228" s="15"/>
    </row>
    <row r="229" spans="1:1" x14ac:dyDescent="0.3">
      <c r="A229" s="15"/>
    </row>
    <row r="230" spans="1:1" x14ac:dyDescent="0.3">
      <c r="A230" s="15"/>
    </row>
    <row r="231" spans="1:1" x14ac:dyDescent="0.3">
      <c r="A231" s="15"/>
    </row>
    <row r="232" spans="1:1" x14ac:dyDescent="0.3">
      <c r="A232" s="15"/>
    </row>
    <row r="233" spans="1:1" x14ac:dyDescent="0.3">
      <c r="A233" s="15"/>
    </row>
    <row r="234" spans="1:1" x14ac:dyDescent="0.3">
      <c r="A234" s="15"/>
    </row>
    <row r="235" spans="1:1" x14ac:dyDescent="0.3">
      <c r="A235" s="15"/>
    </row>
    <row r="236" spans="1:1" x14ac:dyDescent="0.3">
      <c r="A236" s="15"/>
    </row>
    <row r="237" spans="1:1" x14ac:dyDescent="0.3">
      <c r="A237" s="15"/>
    </row>
    <row r="238" spans="1:1" x14ac:dyDescent="0.3">
      <c r="A238" s="15"/>
    </row>
    <row r="239" spans="1:1" x14ac:dyDescent="0.3">
      <c r="A239" s="15"/>
    </row>
    <row r="240" spans="1:1" x14ac:dyDescent="0.3">
      <c r="A240" s="15"/>
    </row>
    <row r="241" spans="1:1" x14ac:dyDescent="0.3">
      <c r="A241" s="15"/>
    </row>
    <row r="242" spans="1:1" x14ac:dyDescent="0.3">
      <c r="A242" s="15"/>
    </row>
    <row r="243" spans="1:1" x14ac:dyDescent="0.3">
      <c r="A243" s="15"/>
    </row>
    <row r="244" spans="1:1" x14ac:dyDescent="0.3">
      <c r="A244" s="15"/>
    </row>
    <row r="245" spans="1:1" x14ac:dyDescent="0.3">
      <c r="A245" s="15"/>
    </row>
    <row r="246" spans="1:1" x14ac:dyDescent="0.3">
      <c r="A246" s="15"/>
    </row>
    <row r="247" spans="1:1" x14ac:dyDescent="0.3">
      <c r="A247" s="15"/>
    </row>
    <row r="248" spans="1:1" x14ac:dyDescent="0.3">
      <c r="A248" s="15"/>
    </row>
    <row r="249" spans="1:1" x14ac:dyDescent="0.3">
      <c r="A249" s="15"/>
    </row>
    <row r="250" spans="1:1" x14ac:dyDescent="0.3">
      <c r="A250" s="15"/>
    </row>
    <row r="251" spans="1:1" x14ac:dyDescent="0.3">
      <c r="A251" s="15"/>
    </row>
    <row r="252" spans="1:1" x14ac:dyDescent="0.3">
      <c r="A252" s="15"/>
    </row>
    <row r="253" spans="1:1" x14ac:dyDescent="0.3">
      <c r="A253" s="15"/>
    </row>
    <row r="254" spans="1:1" x14ac:dyDescent="0.3">
      <c r="A254" s="15"/>
    </row>
    <row r="255" spans="1:1" x14ac:dyDescent="0.3">
      <c r="A255" s="15"/>
    </row>
    <row r="256" spans="1:1" x14ac:dyDescent="0.3">
      <c r="A256" s="15"/>
    </row>
    <row r="257" spans="1:1" x14ac:dyDescent="0.3">
      <c r="A257" s="15"/>
    </row>
    <row r="258" spans="1:1" x14ac:dyDescent="0.3">
      <c r="A258" s="15"/>
    </row>
    <row r="259" spans="1:1" x14ac:dyDescent="0.3">
      <c r="A259" s="15"/>
    </row>
    <row r="260" spans="1:1" x14ac:dyDescent="0.3">
      <c r="A260" s="15"/>
    </row>
    <row r="261" spans="1:1" x14ac:dyDescent="0.3">
      <c r="A261" s="15"/>
    </row>
    <row r="262" spans="1:1" x14ac:dyDescent="0.3">
      <c r="A262" s="15"/>
    </row>
    <row r="263" spans="1:1" x14ac:dyDescent="0.3">
      <c r="A263" s="15"/>
    </row>
    <row r="264" spans="1:1" x14ac:dyDescent="0.3">
      <c r="A264" s="15"/>
    </row>
    <row r="265" spans="1:1" x14ac:dyDescent="0.3">
      <c r="A265" s="15"/>
    </row>
    <row r="266" spans="1:1" x14ac:dyDescent="0.3">
      <c r="A266" s="15"/>
    </row>
    <row r="267" spans="1:1" x14ac:dyDescent="0.3">
      <c r="A267" s="15"/>
    </row>
    <row r="268" spans="1:1" x14ac:dyDescent="0.3">
      <c r="A268" s="15"/>
    </row>
    <row r="269" spans="1:1" x14ac:dyDescent="0.3">
      <c r="A269" s="15"/>
    </row>
    <row r="270" spans="1:1" x14ac:dyDescent="0.3">
      <c r="A270" s="15"/>
    </row>
    <row r="271" spans="1:1" x14ac:dyDescent="0.3">
      <c r="A271" s="15"/>
    </row>
    <row r="272" spans="1:1" x14ac:dyDescent="0.3">
      <c r="A272" s="15"/>
    </row>
    <row r="273" spans="1:1" x14ac:dyDescent="0.3">
      <c r="A273" s="15"/>
    </row>
    <row r="274" spans="1:1" x14ac:dyDescent="0.3">
      <c r="A274" s="15"/>
    </row>
    <row r="275" spans="1:1" x14ac:dyDescent="0.3">
      <c r="A275" s="15"/>
    </row>
    <row r="276" spans="1:1" x14ac:dyDescent="0.3">
      <c r="A276" s="15"/>
    </row>
    <row r="277" spans="1:1" x14ac:dyDescent="0.3">
      <c r="A277" s="15"/>
    </row>
    <row r="278" spans="1:1" x14ac:dyDescent="0.3">
      <c r="A278" s="15"/>
    </row>
    <row r="279" spans="1:1" x14ac:dyDescent="0.3">
      <c r="A279" s="15"/>
    </row>
    <row r="280" spans="1:1" x14ac:dyDescent="0.3">
      <c r="A280" s="15"/>
    </row>
    <row r="281" spans="1:1" x14ac:dyDescent="0.3">
      <c r="A281" s="15"/>
    </row>
    <row r="282" spans="1:1" x14ac:dyDescent="0.3">
      <c r="A282" s="15"/>
    </row>
    <row r="283" spans="1:1" x14ac:dyDescent="0.3">
      <c r="A283" s="15"/>
    </row>
    <row r="284" spans="1:1" x14ac:dyDescent="0.3">
      <c r="A284" s="15"/>
    </row>
    <row r="285" spans="1:1" x14ac:dyDescent="0.3">
      <c r="A285" s="15"/>
    </row>
    <row r="286" spans="1:1" x14ac:dyDescent="0.3">
      <c r="A286" s="15"/>
    </row>
    <row r="287" spans="1:1" x14ac:dyDescent="0.3">
      <c r="A287" s="15"/>
    </row>
    <row r="288" spans="1:1" x14ac:dyDescent="0.3">
      <c r="A288" s="15"/>
    </row>
    <row r="289" spans="1:1" x14ac:dyDescent="0.3">
      <c r="A289" s="15"/>
    </row>
    <row r="290" spans="1:1" x14ac:dyDescent="0.3">
      <c r="A290" s="15"/>
    </row>
    <row r="291" spans="1:1" x14ac:dyDescent="0.3">
      <c r="A291" s="15"/>
    </row>
    <row r="292" spans="1:1" x14ac:dyDescent="0.3">
      <c r="A292" s="15"/>
    </row>
    <row r="293" spans="1:1" x14ac:dyDescent="0.3">
      <c r="A293" s="15"/>
    </row>
    <row r="294" spans="1:1" x14ac:dyDescent="0.3">
      <c r="A294" s="15"/>
    </row>
    <row r="295" spans="1:1" x14ac:dyDescent="0.3">
      <c r="A295" s="15"/>
    </row>
    <row r="296" spans="1:1" x14ac:dyDescent="0.3">
      <c r="A296" s="15"/>
    </row>
    <row r="297" spans="1:1" x14ac:dyDescent="0.3">
      <c r="A297" s="15"/>
    </row>
    <row r="298" spans="1:1" x14ac:dyDescent="0.3">
      <c r="A298" s="15"/>
    </row>
    <row r="299" spans="1:1" x14ac:dyDescent="0.3">
      <c r="A299" s="15"/>
    </row>
    <row r="300" spans="1:1" x14ac:dyDescent="0.3">
      <c r="A300" s="15"/>
    </row>
    <row r="301" spans="1:1" x14ac:dyDescent="0.3">
      <c r="A301" s="15"/>
    </row>
    <row r="302" spans="1:1" x14ac:dyDescent="0.3">
      <c r="A302" s="15"/>
    </row>
    <row r="303" spans="1:1" x14ac:dyDescent="0.3">
      <c r="A303" s="15"/>
    </row>
    <row r="304" spans="1:1" x14ac:dyDescent="0.3">
      <c r="A304" s="15"/>
    </row>
    <row r="305" spans="1:1" x14ac:dyDescent="0.3">
      <c r="A305" s="15"/>
    </row>
    <row r="306" spans="1:1" x14ac:dyDescent="0.3">
      <c r="A306" s="15"/>
    </row>
    <row r="307" spans="1:1" x14ac:dyDescent="0.3">
      <c r="A307" s="15"/>
    </row>
    <row r="308" spans="1:1" x14ac:dyDescent="0.3">
      <c r="A308" s="15"/>
    </row>
    <row r="309" spans="1:1" x14ac:dyDescent="0.3">
      <c r="A309" s="15"/>
    </row>
    <row r="310" spans="1:1" x14ac:dyDescent="0.3">
      <c r="A310" s="15"/>
    </row>
    <row r="311" spans="1:1" x14ac:dyDescent="0.3">
      <c r="A311" s="15"/>
    </row>
    <row r="312" spans="1:1" x14ac:dyDescent="0.3">
      <c r="A312" s="15"/>
    </row>
    <row r="313" spans="1:1" x14ac:dyDescent="0.3">
      <c r="A313" s="15"/>
    </row>
    <row r="314" spans="1:1" x14ac:dyDescent="0.3">
      <c r="A314" s="15"/>
    </row>
    <row r="315" spans="1:1" x14ac:dyDescent="0.3">
      <c r="A315" s="15"/>
    </row>
    <row r="316" spans="1:1" x14ac:dyDescent="0.3">
      <c r="A316" s="15"/>
    </row>
    <row r="317" spans="1:1" x14ac:dyDescent="0.3">
      <c r="A317" s="15"/>
    </row>
    <row r="318" spans="1:1" x14ac:dyDescent="0.3">
      <c r="A318" s="15"/>
    </row>
    <row r="319" spans="1:1" x14ac:dyDescent="0.3">
      <c r="A319" s="15"/>
    </row>
    <row r="320" spans="1:1" x14ac:dyDescent="0.3">
      <c r="A320" s="15"/>
    </row>
    <row r="321" spans="1:1" x14ac:dyDescent="0.3">
      <c r="A321" s="15"/>
    </row>
    <row r="322" spans="1:1" x14ac:dyDescent="0.3">
      <c r="A322" s="15"/>
    </row>
    <row r="323" spans="1:1" x14ac:dyDescent="0.3">
      <c r="A323" s="15"/>
    </row>
    <row r="324" spans="1:1" x14ac:dyDescent="0.3">
      <c r="A324" s="15"/>
    </row>
    <row r="325" spans="1:1" x14ac:dyDescent="0.3">
      <c r="A325" s="15"/>
    </row>
    <row r="326" spans="1:1" x14ac:dyDescent="0.3">
      <c r="A326" s="15"/>
    </row>
    <row r="327" spans="1:1" x14ac:dyDescent="0.3">
      <c r="A327" s="15"/>
    </row>
    <row r="328" spans="1:1" x14ac:dyDescent="0.3">
      <c r="A328" s="15"/>
    </row>
    <row r="329" spans="1:1" x14ac:dyDescent="0.3">
      <c r="A329" s="15"/>
    </row>
    <row r="330" spans="1:1" x14ac:dyDescent="0.3">
      <c r="A330" s="15"/>
    </row>
    <row r="331" spans="1:1" x14ac:dyDescent="0.3">
      <c r="A331" s="15"/>
    </row>
    <row r="332" spans="1:1" x14ac:dyDescent="0.3">
      <c r="A332" s="15"/>
    </row>
    <row r="333" spans="1:1" x14ac:dyDescent="0.3">
      <c r="A333" s="15"/>
    </row>
    <row r="334" spans="1:1" x14ac:dyDescent="0.3">
      <c r="A334" s="15"/>
    </row>
    <row r="335" spans="1:1" x14ac:dyDescent="0.3">
      <c r="A335" s="15"/>
    </row>
    <row r="336" spans="1:1" x14ac:dyDescent="0.3">
      <c r="A336" s="15"/>
    </row>
    <row r="337" spans="1:1" x14ac:dyDescent="0.3">
      <c r="A337" s="15"/>
    </row>
    <row r="338" spans="1:1" x14ac:dyDescent="0.3">
      <c r="A338" s="15"/>
    </row>
    <row r="339" spans="1:1" x14ac:dyDescent="0.3">
      <c r="A339" s="15"/>
    </row>
    <row r="340" spans="1:1" x14ac:dyDescent="0.3">
      <c r="A340" s="15"/>
    </row>
    <row r="341" spans="1:1" x14ac:dyDescent="0.3">
      <c r="A341" s="15"/>
    </row>
    <row r="342" spans="1:1" x14ac:dyDescent="0.3">
      <c r="A342" s="15"/>
    </row>
    <row r="343" spans="1:1" x14ac:dyDescent="0.3">
      <c r="A343" s="15"/>
    </row>
    <row r="344" spans="1:1" x14ac:dyDescent="0.3">
      <c r="A344" s="15"/>
    </row>
    <row r="345" spans="1:1" x14ac:dyDescent="0.3">
      <c r="A345" s="15"/>
    </row>
    <row r="346" spans="1:1" x14ac:dyDescent="0.3">
      <c r="A346" s="15"/>
    </row>
    <row r="347" spans="1:1" x14ac:dyDescent="0.3">
      <c r="A347" s="15"/>
    </row>
    <row r="348" spans="1:1" x14ac:dyDescent="0.3">
      <c r="A348" s="15"/>
    </row>
    <row r="349" spans="1:1" x14ac:dyDescent="0.3">
      <c r="A349" s="15"/>
    </row>
    <row r="350" spans="1:1" x14ac:dyDescent="0.3">
      <c r="A350" s="15"/>
    </row>
    <row r="351" spans="1:1" x14ac:dyDescent="0.3">
      <c r="A351" s="15"/>
    </row>
    <row r="352" spans="1:1" x14ac:dyDescent="0.3">
      <c r="A352" s="15"/>
    </row>
    <row r="353" spans="1:1" x14ac:dyDescent="0.3">
      <c r="A353" s="15"/>
    </row>
    <row r="354" spans="1:1" x14ac:dyDescent="0.3">
      <c r="A354" s="15"/>
    </row>
    <row r="355" spans="1:1" x14ac:dyDescent="0.3">
      <c r="A355" s="15"/>
    </row>
    <row r="356" spans="1:1" x14ac:dyDescent="0.3">
      <c r="A356" s="15"/>
    </row>
    <row r="357" spans="1:1" x14ac:dyDescent="0.3">
      <c r="A357" s="15"/>
    </row>
    <row r="358" spans="1:1" x14ac:dyDescent="0.3">
      <c r="A358" s="15"/>
    </row>
    <row r="359" spans="1:1" x14ac:dyDescent="0.3">
      <c r="A359" s="15"/>
    </row>
    <row r="360" spans="1:1" x14ac:dyDescent="0.3">
      <c r="A360" s="15"/>
    </row>
    <row r="361" spans="1:1" x14ac:dyDescent="0.3">
      <c r="A361" s="15"/>
    </row>
    <row r="362" spans="1:1" x14ac:dyDescent="0.3">
      <c r="A362" s="15"/>
    </row>
    <row r="363" spans="1:1" x14ac:dyDescent="0.3">
      <c r="A363" s="15"/>
    </row>
    <row r="364" spans="1:1" x14ac:dyDescent="0.3">
      <c r="A364" s="15"/>
    </row>
    <row r="365" spans="1:1" x14ac:dyDescent="0.3">
      <c r="A365" s="15"/>
    </row>
    <row r="366" spans="1:1" x14ac:dyDescent="0.3">
      <c r="A366" s="15"/>
    </row>
    <row r="367" spans="1:1" x14ac:dyDescent="0.3">
      <c r="A367" s="15"/>
    </row>
    <row r="368" spans="1:1" x14ac:dyDescent="0.3">
      <c r="A368" s="15"/>
    </row>
    <row r="369" spans="1:1" x14ac:dyDescent="0.3">
      <c r="A369" s="15"/>
    </row>
    <row r="370" spans="1:1" x14ac:dyDescent="0.3">
      <c r="A370" s="15"/>
    </row>
    <row r="371" spans="1:1" x14ac:dyDescent="0.3">
      <c r="A371" s="15"/>
    </row>
    <row r="372" spans="1:1" x14ac:dyDescent="0.3">
      <c r="A372" s="15"/>
    </row>
    <row r="373" spans="1:1" x14ac:dyDescent="0.3">
      <c r="A373" s="15"/>
    </row>
    <row r="374" spans="1:1" x14ac:dyDescent="0.3">
      <c r="A374" s="15"/>
    </row>
    <row r="375" spans="1:1" x14ac:dyDescent="0.3">
      <c r="A375" s="15"/>
    </row>
    <row r="376" spans="1:1" x14ac:dyDescent="0.3">
      <c r="A376" s="15"/>
    </row>
    <row r="377" spans="1:1" x14ac:dyDescent="0.3">
      <c r="A377" s="15"/>
    </row>
    <row r="378" spans="1:1" x14ac:dyDescent="0.3">
      <c r="A378" s="15"/>
    </row>
    <row r="379" spans="1:1" x14ac:dyDescent="0.3">
      <c r="A379" s="15"/>
    </row>
    <row r="380" spans="1:1" x14ac:dyDescent="0.3">
      <c r="A380" s="15"/>
    </row>
    <row r="381" spans="1:1" x14ac:dyDescent="0.3">
      <c r="A381" s="15"/>
    </row>
    <row r="382" spans="1:1" x14ac:dyDescent="0.3">
      <c r="A382" s="15"/>
    </row>
    <row r="383" spans="1:1" x14ac:dyDescent="0.3">
      <c r="A383" s="15"/>
    </row>
    <row r="384" spans="1:1" x14ac:dyDescent="0.3">
      <c r="A384" s="15"/>
    </row>
    <row r="385" spans="1:1" x14ac:dyDescent="0.3">
      <c r="A385" s="15"/>
    </row>
    <row r="386" spans="1:1" x14ac:dyDescent="0.3">
      <c r="A386" s="15"/>
    </row>
    <row r="387" spans="1:1" x14ac:dyDescent="0.3">
      <c r="A387" s="15"/>
    </row>
    <row r="388" spans="1:1" x14ac:dyDescent="0.3">
      <c r="A388" s="15"/>
    </row>
    <row r="389" spans="1:1" x14ac:dyDescent="0.3">
      <c r="A389" s="15"/>
    </row>
    <row r="390" spans="1:1" x14ac:dyDescent="0.3">
      <c r="A390" s="15"/>
    </row>
    <row r="391" spans="1:1" x14ac:dyDescent="0.3">
      <c r="A391" s="15"/>
    </row>
    <row r="392" spans="1:1" x14ac:dyDescent="0.3">
      <c r="A392" s="15"/>
    </row>
    <row r="393" spans="1:1" x14ac:dyDescent="0.3">
      <c r="A393" s="15"/>
    </row>
    <row r="394" spans="1:1" x14ac:dyDescent="0.3">
      <c r="A394" s="15"/>
    </row>
    <row r="395" spans="1:1" x14ac:dyDescent="0.3">
      <c r="A395" s="15"/>
    </row>
    <row r="396" spans="1:1" x14ac:dyDescent="0.3">
      <c r="A396" s="15"/>
    </row>
    <row r="397" spans="1:1" x14ac:dyDescent="0.3">
      <c r="A397" s="15"/>
    </row>
    <row r="398" spans="1:1" x14ac:dyDescent="0.3">
      <c r="A398" s="15"/>
    </row>
    <row r="399" spans="1:1" x14ac:dyDescent="0.3">
      <c r="A399" s="15"/>
    </row>
    <row r="400" spans="1:1" x14ac:dyDescent="0.3">
      <c r="A400" s="15"/>
    </row>
    <row r="401" spans="1:1" x14ac:dyDescent="0.3">
      <c r="A401" s="15"/>
    </row>
    <row r="402" spans="1:1" x14ac:dyDescent="0.3">
      <c r="A402" s="15"/>
    </row>
    <row r="403" spans="1:1" x14ac:dyDescent="0.3">
      <c r="A403" s="15"/>
    </row>
    <row r="404" spans="1:1" x14ac:dyDescent="0.3">
      <c r="A404" s="15"/>
    </row>
    <row r="405" spans="1:1" x14ac:dyDescent="0.3">
      <c r="A405" s="15"/>
    </row>
    <row r="406" spans="1:1" x14ac:dyDescent="0.3">
      <c r="A406" s="15"/>
    </row>
    <row r="407" spans="1:1" x14ac:dyDescent="0.3">
      <c r="A407" s="15"/>
    </row>
    <row r="408" spans="1:1" x14ac:dyDescent="0.3">
      <c r="A408" s="15"/>
    </row>
    <row r="409" spans="1:1" x14ac:dyDescent="0.3">
      <c r="A409" s="15"/>
    </row>
    <row r="410" spans="1:1" x14ac:dyDescent="0.3">
      <c r="A410" s="15"/>
    </row>
    <row r="411" spans="1:1" x14ac:dyDescent="0.3">
      <c r="A411" s="15"/>
    </row>
    <row r="412" spans="1:1" x14ac:dyDescent="0.3">
      <c r="A412" s="15"/>
    </row>
    <row r="413" spans="1:1" x14ac:dyDescent="0.3">
      <c r="A413" s="15"/>
    </row>
    <row r="414" spans="1:1" x14ac:dyDescent="0.3">
      <c r="A414" s="15"/>
    </row>
    <row r="415" spans="1:1" x14ac:dyDescent="0.3">
      <c r="A415" s="15"/>
    </row>
    <row r="416" spans="1:1" x14ac:dyDescent="0.3">
      <c r="A416" s="15"/>
    </row>
    <row r="417" spans="1:1" x14ac:dyDescent="0.3">
      <c r="A417" s="15"/>
    </row>
    <row r="418" spans="1:1" x14ac:dyDescent="0.3">
      <c r="A418" s="15"/>
    </row>
    <row r="419" spans="1:1" x14ac:dyDescent="0.3">
      <c r="A419" s="15"/>
    </row>
    <row r="420" spans="1:1" x14ac:dyDescent="0.3">
      <c r="A420" s="15"/>
    </row>
    <row r="421" spans="1:1" x14ac:dyDescent="0.3">
      <c r="A421" s="15"/>
    </row>
    <row r="422" spans="1:1" x14ac:dyDescent="0.3">
      <c r="A422" s="15"/>
    </row>
    <row r="423" spans="1:1" x14ac:dyDescent="0.3">
      <c r="A423" s="15"/>
    </row>
    <row r="424" spans="1:1" x14ac:dyDescent="0.3">
      <c r="A424" s="15"/>
    </row>
    <row r="425" spans="1:1" x14ac:dyDescent="0.3">
      <c r="A425" s="15"/>
    </row>
    <row r="426" spans="1:1" x14ac:dyDescent="0.3">
      <c r="A426" s="15"/>
    </row>
    <row r="427" spans="1:1" x14ac:dyDescent="0.3">
      <c r="A427" s="15"/>
    </row>
    <row r="428" spans="1:1" x14ac:dyDescent="0.3">
      <c r="A428" s="15"/>
    </row>
    <row r="429" spans="1:1" x14ac:dyDescent="0.3">
      <c r="A429" s="15"/>
    </row>
    <row r="430" spans="1:1" x14ac:dyDescent="0.3">
      <c r="A430" s="15"/>
    </row>
    <row r="431" spans="1:1" x14ac:dyDescent="0.3">
      <c r="A431" s="15"/>
    </row>
    <row r="432" spans="1:1" x14ac:dyDescent="0.3">
      <c r="A432" s="15"/>
    </row>
    <row r="433" spans="1:1" x14ac:dyDescent="0.3">
      <c r="A433" s="15"/>
    </row>
    <row r="434" spans="1:1" x14ac:dyDescent="0.3">
      <c r="A434" s="15"/>
    </row>
    <row r="435" spans="1:1" x14ac:dyDescent="0.3">
      <c r="A435" s="15"/>
    </row>
    <row r="436" spans="1:1" x14ac:dyDescent="0.3">
      <c r="A436" s="15"/>
    </row>
    <row r="437" spans="1:1" x14ac:dyDescent="0.3">
      <c r="A437" s="15"/>
    </row>
    <row r="438" spans="1:1" x14ac:dyDescent="0.3">
      <c r="A438" s="15"/>
    </row>
    <row r="439" spans="1:1" x14ac:dyDescent="0.3">
      <c r="A439" s="15"/>
    </row>
    <row r="440" spans="1:1" x14ac:dyDescent="0.3">
      <c r="A440" s="15"/>
    </row>
    <row r="441" spans="1:1" x14ac:dyDescent="0.3">
      <c r="A441" s="15"/>
    </row>
    <row r="442" spans="1:1" x14ac:dyDescent="0.3">
      <c r="A442" s="15"/>
    </row>
    <row r="443" spans="1:1" x14ac:dyDescent="0.3">
      <c r="A443" s="15"/>
    </row>
    <row r="444" spans="1:1" x14ac:dyDescent="0.3">
      <c r="A444" s="15"/>
    </row>
    <row r="445" spans="1:1" x14ac:dyDescent="0.3">
      <c r="A445" s="15"/>
    </row>
    <row r="446" spans="1:1" x14ac:dyDescent="0.3">
      <c r="A446" s="15"/>
    </row>
    <row r="447" spans="1:1" x14ac:dyDescent="0.3">
      <c r="A447" s="15"/>
    </row>
    <row r="448" spans="1:1" x14ac:dyDescent="0.3">
      <c r="A448" s="15"/>
    </row>
    <row r="449" spans="1:1" x14ac:dyDescent="0.3">
      <c r="A449" s="15"/>
    </row>
    <row r="450" spans="1:1" x14ac:dyDescent="0.3">
      <c r="A450" s="15"/>
    </row>
    <row r="451" spans="1:1" x14ac:dyDescent="0.3">
      <c r="A451" s="15"/>
    </row>
    <row r="452" spans="1:1" x14ac:dyDescent="0.3">
      <c r="A452" s="15"/>
    </row>
    <row r="453" spans="1:1" x14ac:dyDescent="0.3">
      <c r="A453" s="15"/>
    </row>
    <row r="454" spans="1:1" x14ac:dyDescent="0.3">
      <c r="A454" s="15"/>
    </row>
    <row r="455" spans="1:1" x14ac:dyDescent="0.3">
      <c r="A455" s="15"/>
    </row>
    <row r="456" spans="1:1" x14ac:dyDescent="0.3">
      <c r="A456" s="15"/>
    </row>
    <row r="457" spans="1:1" x14ac:dyDescent="0.3">
      <c r="A457" s="15"/>
    </row>
    <row r="458" spans="1:1" x14ac:dyDescent="0.3">
      <c r="A458" s="15"/>
    </row>
    <row r="459" spans="1:1" x14ac:dyDescent="0.3">
      <c r="A459" s="15"/>
    </row>
    <row r="460" spans="1:1" x14ac:dyDescent="0.3">
      <c r="A460" s="15"/>
    </row>
    <row r="461" spans="1:1" x14ac:dyDescent="0.3">
      <c r="A461" s="15"/>
    </row>
    <row r="462" spans="1:1" x14ac:dyDescent="0.3">
      <c r="A462" s="15"/>
    </row>
    <row r="463" spans="1:1" x14ac:dyDescent="0.3">
      <c r="A463" s="15"/>
    </row>
    <row r="464" spans="1:1" x14ac:dyDescent="0.3">
      <c r="A464" s="15"/>
    </row>
    <row r="465" spans="1:1" x14ac:dyDescent="0.3">
      <c r="A465" s="15"/>
    </row>
    <row r="466" spans="1:1" x14ac:dyDescent="0.3">
      <c r="A466" s="15"/>
    </row>
    <row r="467" spans="1:1" x14ac:dyDescent="0.3">
      <c r="A467" s="15"/>
    </row>
    <row r="468" spans="1:1" x14ac:dyDescent="0.3">
      <c r="A468" s="15"/>
    </row>
    <row r="469" spans="1:1" x14ac:dyDescent="0.3">
      <c r="A469" s="15"/>
    </row>
    <row r="470" spans="1:1" x14ac:dyDescent="0.3">
      <c r="A470" s="15"/>
    </row>
    <row r="471" spans="1:1" x14ac:dyDescent="0.3">
      <c r="A471" s="15"/>
    </row>
    <row r="472" spans="1:1" x14ac:dyDescent="0.3">
      <c r="A472" s="15"/>
    </row>
    <row r="473" spans="1:1" x14ac:dyDescent="0.3">
      <c r="A473" s="15"/>
    </row>
    <row r="474" spans="1:1" x14ac:dyDescent="0.3">
      <c r="A474" s="15"/>
    </row>
    <row r="475" spans="1:1" x14ac:dyDescent="0.3">
      <c r="A475" s="15"/>
    </row>
    <row r="476" spans="1:1" x14ac:dyDescent="0.3">
      <c r="A476" s="15"/>
    </row>
    <row r="477" spans="1:1" x14ac:dyDescent="0.3">
      <c r="A477" s="15"/>
    </row>
    <row r="478" spans="1:1" x14ac:dyDescent="0.3">
      <c r="A478" s="15"/>
    </row>
    <row r="479" spans="1:1" x14ac:dyDescent="0.3">
      <c r="A479" s="15"/>
    </row>
    <row r="480" spans="1:1" x14ac:dyDescent="0.3">
      <c r="A480" s="15"/>
    </row>
    <row r="481" spans="1:1" x14ac:dyDescent="0.3">
      <c r="A481" s="15"/>
    </row>
    <row r="482" spans="1:1" x14ac:dyDescent="0.3">
      <c r="A482" s="15"/>
    </row>
    <row r="483" spans="1:1" x14ac:dyDescent="0.3">
      <c r="A483" s="15"/>
    </row>
    <row r="484" spans="1:1" x14ac:dyDescent="0.3">
      <c r="A484" s="15"/>
    </row>
    <row r="485" spans="1:1" x14ac:dyDescent="0.3">
      <c r="A485" s="15"/>
    </row>
    <row r="486" spans="1:1" x14ac:dyDescent="0.3">
      <c r="A486" s="15"/>
    </row>
    <row r="487" spans="1:1" x14ac:dyDescent="0.3">
      <c r="A487" s="15"/>
    </row>
    <row r="488" spans="1:1" x14ac:dyDescent="0.3">
      <c r="A488" s="15"/>
    </row>
    <row r="489" spans="1:1" x14ac:dyDescent="0.3">
      <c r="A489" s="15"/>
    </row>
    <row r="490" spans="1:1" x14ac:dyDescent="0.3">
      <c r="A490" s="15"/>
    </row>
    <row r="491" spans="1:1" x14ac:dyDescent="0.3">
      <c r="A491" s="15"/>
    </row>
    <row r="492" spans="1:1" x14ac:dyDescent="0.3">
      <c r="A492" s="15"/>
    </row>
    <row r="493" spans="1:1" x14ac:dyDescent="0.3">
      <c r="A493" s="15"/>
    </row>
    <row r="494" spans="1:1" x14ac:dyDescent="0.3">
      <c r="A494" s="15"/>
    </row>
    <row r="495" spans="1:1" x14ac:dyDescent="0.3">
      <c r="A495" s="15"/>
    </row>
    <row r="496" spans="1:1" x14ac:dyDescent="0.3">
      <c r="A496" s="15"/>
    </row>
    <row r="497" spans="1:1" x14ac:dyDescent="0.3">
      <c r="A497" s="15"/>
    </row>
    <row r="498" spans="1:1" x14ac:dyDescent="0.3">
      <c r="A498" s="15"/>
    </row>
    <row r="499" spans="1:1" x14ac:dyDescent="0.3">
      <c r="A499" s="15"/>
    </row>
    <row r="500" spans="1:1" x14ac:dyDescent="0.3">
      <c r="A500" s="15"/>
    </row>
    <row r="501" spans="1:1" x14ac:dyDescent="0.3">
      <c r="A501" s="15"/>
    </row>
    <row r="502" spans="1:1" x14ac:dyDescent="0.3">
      <c r="A502" s="15"/>
    </row>
    <row r="503" spans="1:1" x14ac:dyDescent="0.3">
      <c r="A503" s="15"/>
    </row>
    <row r="504" spans="1:1" x14ac:dyDescent="0.3">
      <c r="A504" s="15"/>
    </row>
    <row r="505" spans="1:1" x14ac:dyDescent="0.3">
      <c r="A505" s="15"/>
    </row>
    <row r="506" spans="1:1" x14ac:dyDescent="0.3">
      <c r="A506" s="15"/>
    </row>
    <row r="507" spans="1:1" x14ac:dyDescent="0.3">
      <c r="A507" s="15"/>
    </row>
    <row r="508" spans="1:1" x14ac:dyDescent="0.3">
      <c r="A508" s="15"/>
    </row>
    <row r="509" spans="1:1" x14ac:dyDescent="0.3">
      <c r="A509" s="15"/>
    </row>
    <row r="510" spans="1:1" x14ac:dyDescent="0.3">
      <c r="A510" s="15"/>
    </row>
    <row r="511" spans="1:1" x14ac:dyDescent="0.3">
      <c r="A511" s="15"/>
    </row>
    <row r="512" spans="1:1" x14ac:dyDescent="0.3">
      <c r="A512" s="15"/>
    </row>
    <row r="513" spans="1:1" x14ac:dyDescent="0.3">
      <c r="A513" s="15"/>
    </row>
    <row r="514" spans="1:1" x14ac:dyDescent="0.3">
      <c r="A514" s="15"/>
    </row>
    <row r="515" spans="1:1" x14ac:dyDescent="0.3">
      <c r="A515" s="15"/>
    </row>
    <row r="516" spans="1:1" x14ac:dyDescent="0.3">
      <c r="A516" s="15"/>
    </row>
    <row r="517" spans="1:1" x14ac:dyDescent="0.3">
      <c r="A517" s="15"/>
    </row>
    <row r="518" spans="1:1" x14ac:dyDescent="0.3">
      <c r="A518" s="15"/>
    </row>
    <row r="519" spans="1:1" x14ac:dyDescent="0.3">
      <c r="A519" s="15"/>
    </row>
    <row r="520" spans="1:1" x14ac:dyDescent="0.3">
      <c r="A520" s="15"/>
    </row>
    <row r="521" spans="1:1" x14ac:dyDescent="0.3">
      <c r="A521" s="15"/>
    </row>
    <row r="522" spans="1:1" x14ac:dyDescent="0.3">
      <c r="A522" s="15"/>
    </row>
    <row r="523" spans="1:1" x14ac:dyDescent="0.3">
      <c r="A523" s="15"/>
    </row>
    <row r="524" spans="1:1" x14ac:dyDescent="0.3">
      <c r="A524" s="15"/>
    </row>
    <row r="525" spans="1:1" x14ac:dyDescent="0.3">
      <c r="A525" s="15"/>
    </row>
    <row r="526" spans="1:1" x14ac:dyDescent="0.3">
      <c r="A526" s="15"/>
    </row>
    <row r="527" spans="1:1" x14ac:dyDescent="0.3">
      <c r="A527" s="15"/>
    </row>
    <row r="528" spans="1:1" x14ac:dyDescent="0.3">
      <c r="A528" s="15"/>
    </row>
    <row r="529" spans="1:1" x14ac:dyDescent="0.3">
      <c r="A529" s="15"/>
    </row>
    <row r="530" spans="1:1" x14ac:dyDescent="0.3">
      <c r="A530" s="15"/>
    </row>
    <row r="531" spans="1:1" x14ac:dyDescent="0.3">
      <c r="A531" s="15"/>
    </row>
    <row r="532" spans="1:1" x14ac:dyDescent="0.3">
      <c r="A532" s="15"/>
    </row>
    <row r="533" spans="1:1" x14ac:dyDescent="0.3">
      <c r="A533" s="15"/>
    </row>
    <row r="534" spans="1:1" x14ac:dyDescent="0.3">
      <c r="A534" s="15"/>
    </row>
    <row r="535" spans="1:1" x14ac:dyDescent="0.3">
      <c r="A535" s="15"/>
    </row>
    <row r="536" spans="1:1" x14ac:dyDescent="0.3">
      <c r="A536" s="15"/>
    </row>
    <row r="537" spans="1:1" x14ac:dyDescent="0.3">
      <c r="A537" s="15"/>
    </row>
    <row r="538" spans="1:1" x14ac:dyDescent="0.3">
      <c r="A538" s="15"/>
    </row>
    <row r="539" spans="1:1" x14ac:dyDescent="0.3">
      <c r="A539" s="15"/>
    </row>
    <row r="540" spans="1:1" x14ac:dyDescent="0.3">
      <c r="A540" s="15"/>
    </row>
    <row r="541" spans="1:1" x14ac:dyDescent="0.3">
      <c r="A541" s="15"/>
    </row>
    <row r="542" spans="1:1" x14ac:dyDescent="0.3">
      <c r="A542" s="15"/>
    </row>
    <row r="543" spans="1:1" x14ac:dyDescent="0.3">
      <c r="A543" s="15"/>
    </row>
    <row r="544" spans="1:1" x14ac:dyDescent="0.3">
      <c r="A544" s="15"/>
    </row>
    <row r="545" spans="1:1" x14ac:dyDescent="0.3">
      <c r="A545" s="15"/>
    </row>
    <row r="546" spans="1:1" x14ac:dyDescent="0.3">
      <c r="A546" s="15"/>
    </row>
    <row r="547" spans="1:1" x14ac:dyDescent="0.3">
      <c r="A547" s="15"/>
    </row>
    <row r="548" spans="1:1" x14ac:dyDescent="0.3">
      <c r="A548" s="15"/>
    </row>
    <row r="549" spans="1:1" x14ac:dyDescent="0.3">
      <c r="A549" s="15"/>
    </row>
    <row r="550" spans="1:1" x14ac:dyDescent="0.3">
      <c r="A550" s="15"/>
    </row>
    <row r="551" spans="1:1" x14ac:dyDescent="0.3">
      <c r="A551" s="15"/>
    </row>
    <row r="552" spans="1:1" x14ac:dyDescent="0.3">
      <c r="A552" s="15"/>
    </row>
    <row r="553" spans="1:1" x14ac:dyDescent="0.3">
      <c r="A553" s="15"/>
    </row>
    <row r="554" spans="1:1" x14ac:dyDescent="0.3">
      <c r="A554" s="15"/>
    </row>
    <row r="555" spans="1:1" x14ac:dyDescent="0.3">
      <c r="A555" s="15"/>
    </row>
    <row r="556" spans="1:1" x14ac:dyDescent="0.3">
      <c r="A556" s="15"/>
    </row>
    <row r="557" spans="1:1" x14ac:dyDescent="0.3">
      <c r="A557" s="15"/>
    </row>
    <row r="558" spans="1:1" x14ac:dyDescent="0.3">
      <c r="A558" s="15"/>
    </row>
    <row r="559" spans="1:1" x14ac:dyDescent="0.3">
      <c r="A559" s="15"/>
    </row>
    <row r="560" spans="1:1" x14ac:dyDescent="0.3">
      <c r="A560" s="15"/>
    </row>
    <row r="561" spans="1:1" x14ac:dyDescent="0.3">
      <c r="A561" s="15"/>
    </row>
    <row r="562" spans="1:1" x14ac:dyDescent="0.3">
      <c r="A562" s="15"/>
    </row>
    <row r="563" spans="1:1" x14ac:dyDescent="0.3">
      <c r="A563" s="15"/>
    </row>
    <row r="564" spans="1:1" x14ac:dyDescent="0.3">
      <c r="A564" s="15"/>
    </row>
    <row r="565" spans="1:1" x14ac:dyDescent="0.3">
      <c r="A565" s="15"/>
    </row>
    <row r="566" spans="1:1" x14ac:dyDescent="0.3">
      <c r="A566" s="15"/>
    </row>
    <row r="567" spans="1:1" x14ac:dyDescent="0.3">
      <c r="A567" s="15"/>
    </row>
    <row r="568" spans="1:1" x14ac:dyDescent="0.3">
      <c r="A568" s="15"/>
    </row>
    <row r="569" spans="1:1" x14ac:dyDescent="0.3">
      <c r="A569" s="15"/>
    </row>
    <row r="570" spans="1:1" x14ac:dyDescent="0.3">
      <c r="A570" s="15"/>
    </row>
    <row r="571" spans="1:1" x14ac:dyDescent="0.3">
      <c r="A571" s="15"/>
    </row>
    <row r="572" spans="1:1" x14ac:dyDescent="0.3">
      <c r="A572" s="15"/>
    </row>
    <row r="573" spans="1:1" x14ac:dyDescent="0.3">
      <c r="A573" s="15"/>
    </row>
    <row r="574" spans="1:1" x14ac:dyDescent="0.3">
      <c r="A574" s="15"/>
    </row>
    <row r="575" spans="1:1" x14ac:dyDescent="0.3">
      <c r="A575" s="15"/>
    </row>
    <row r="576" spans="1:1" x14ac:dyDescent="0.3">
      <c r="A576" s="15"/>
    </row>
    <row r="577" spans="1:1" x14ac:dyDescent="0.3">
      <c r="A577" s="15"/>
    </row>
    <row r="578" spans="1:1" x14ac:dyDescent="0.3">
      <c r="A578" s="15"/>
    </row>
    <row r="579" spans="1:1" x14ac:dyDescent="0.3">
      <c r="A579" s="15"/>
    </row>
    <row r="580" spans="1:1" x14ac:dyDescent="0.3">
      <c r="A580" s="15"/>
    </row>
    <row r="581" spans="1:1" x14ac:dyDescent="0.3">
      <c r="A581" s="15"/>
    </row>
    <row r="582" spans="1:1" x14ac:dyDescent="0.3">
      <c r="A582" s="15"/>
    </row>
    <row r="583" spans="1:1" x14ac:dyDescent="0.3">
      <c r="A583" s="15"/>
    </row>
    <row r="584" spans="1:1" x14ac:dyDescent="0.3">
      <c r="A584" s="15"/>
    </row>
    <row r="585" spans="1:1" x14ac:dyDescent="0.3">
      <c r="A585" s="15"/>
    </row>
    <row r="586" spans="1:1" x14ac:dyDescent="0.3">
      <c r="A586" s="15"/>
    </row>
    <row r="587" spans="1:1" x14ac:dyDescent="0.3">
      <c r="A587" s="15"/>
    </row>
    <row r="588" spans="1:1" x14ac:dyDescent="0.3">
      <c r="A588" s="15"/>
    </row>
    <row r="589" spans="1:1" x14ac:dyDescent="0.3">
      <c r="A589" s="15"/>
    </row>
    <row r="590" spans="1:1" x14ac:dyDescent="0.3">
      <c r="A590" s="15"/>
    </row>
    <row r="591" spans="1:1" x14ac:dyDescent="0.3">
      <c r="A591" s="15"/>
    </row>
    <row r="592" spans="1:1" x14ac:dyDescent="0.3">
      <c r="A592" s="15"/>
    </row>
    <row r="593" spans="1:1" x14ac:dyDescent="0.3">
      <c r="A593" s="15"/>
    </row>
    <row r="594" spans="1:1" x14ac:dyDescent="0.3">
      <c r="A594" s="15"/>
    </row>
    <row r="595" spans="1:1" x14ac:dyDescent="0.3">
      <c r="A595" s="15"/>
    </row>
    <row r="596" spans="1:1" x14ac:dyDescent="0.3">
      <c r="A596" s="15"/>
    </row>
    <row r="597" spans="1:1" x14ac:dyDescent="0.3">
      <c r="A597" s="15"/>
    </row>
    <row r="598" spans="1:1" x14ac:dyDescent="0.3">
      <c r="A598" s="15"/>
    </row>
    <row r="599" spans="1:1" x14ac:dyDescent="0.3">
      <c r="A599" s="15"/>
    </row>
    <row r="600" spans="1:1" x14ac:dyDescent="0.3">
      <c r="A600" s="15"/>
    </row>
    <row r="601" spans="1:1" x14ac:dyDescent="0.3">
      <c r="A601" s="15"/>
    </row>
    <row r="602" spans="1:1" x14ac:dyDescent="0.3">
      <c r="A602" s="15"/>
    </row>
    <row r="603" spans="1:1" x14ac:dyDescent="0.3">
      <c r="A603" s="15"/>
    </row>
    <row r="604" spans="1:1" x14ac:dyDescent="0.3">
      <c r="A604" s="15"/>
    </row>
    <row r="605" spans="1:1" x14ac:dyDescent="0.3">
      <c r="A605" s="15"/>
    </row>
    <row r="606" spans="1:1" x14ac:dyDescent="0.3">
      <c r="A606" s="15"/>
    </row>
    <row r="607" spans="1:1" x14ac:dyDescent="0.3">
      <c r="A607" s="15"/>
    </row>
    <row r="608" spans="1:1" x14ac:dyDescent="0.3">
      <c r="A608" s="15"/>
    </row>
    <row r="609" spans="1:1" x14ac:dyDescent="0.3">
      <c r="A609" s="15"/>
    </row>
    <row r="610" spans="1:1" x14ac:dyDescent="0.3">
      <c r="A610" s="15"/>
    </row>
    <row r="611" spans="1:1" x14ac:dyDescent="0.3">
      <c r="A611" s="15"/>
    </row>
    <row r="612" spans="1:1" x14ac:dyDescent="0.3">
      <c r="A612" s="15"/>
    </row>
    <row r="613" spans="1:1" x14ac:dyDescent="0.3">
      <c r="A613" s="15"/>
    </row>
    <row r="614" spans="1:1" x14ac:dyDescent="0.3">
      <c r="A614" s="15"/>
    </row>
    <row r="615" spans="1:1" x14ac:dyDescent="0.3">
      <c r="A615" s="15"/>
    </row>
    <row r="616" spans="1:1" x14ac:dyDescent="0.3">
      <c r="A616" s="15"/>
    </row>
    <row r="617" spans="1:1" x14ac:dyDescent="0.3">
      <c r="A617" s="15"/>
    </row>
    <row r="618" spans="1:1" x14ac:dyDescent="0.3">
      <c r="A618" s="15"/>
    </row>
    <row r="619" spans="1:1" x14ac:dyDescent="0.3">
      <c r="A619" s="15"/>
    </row>
    <row r="620" spans="1:1" x14ac:dyDescent="0.3">
      <c r="A620" s="15"/>
    </row>
    <row r="621" spans="1:1" x14ac:dyDescent="0.3">
      <c r="A621" s="15"/>
    </row>
    <row r="622" spans="1:1" x14ac:dyDescent="0.3">
      <c r="A622" s="15"/>
    </row>
    <row r="623" spans="1:1" x14ac:dyDescent="0.3">
      <c r="A623" s="15"/>
    </row>
    <row r="624" spans="1:1" x14ac:dyDescent="0.3">
      <c r="A624" s="15"/>
    </row>
    <row r="625" spans="1:1" x14ac:dyDescent="0.3">
      <c r="A625" s="15"/>
    </row>
    <row r="626" spans="1:1" x14ac:dyDescent="0.3">
      <c r="A626" s="15"/>
    </row>
    <row r="627" spans="1:1" x14ac:dyDescent="0.3">
      <c r="A627" s="15"/>
    </row>
    <row r="628" spans="1:1" x14ac:dyDescent="0.3">
      <c r="A628" s="15"/>
    </row>
    <row r="629" spans="1:1" x14ac:dyDescent="0.3">
      <c r="A629" s="15"/>
    </row>
    <row r="630" spans="1:1" x14ac:dyDescent="0.3">
      <c r="A630" s="15"/>
    </row>
    <row r="631" spans="1:1" x14ac:dyDescent="0.3">
      <c r="A631" s="15"/>
    </row>
    <row r="632" spans="1:1" x14ac:dyDescent="0.3">
      <c r="A632" s="15"/>
    </row>
    <row r="633" spans="1:1" x14ac:dyDescent="0.3">
      <c r="A633" s="15"/>
    </row>
    <row r="634" spans="1:1" x14ac:dyDescent="0.3">
      <c r="A634" s="15"/>
    </row>
    <row r="635" spans="1:1" x14ac:dyDescent="0.3">
      <c r="A635" s="15"/>
    </row>
    <row r="636" spans="1:1" x14ac:dyDescent="0.3">
      <c r="A636" s="15"/>
    </row>
    <row r="637" spans="1:1" x14ac:dyDescent="0.3">
      <c r="A637" s="15"/>
    </row>
    <row r="638" spans="1:1" x14ac:dyDescent="0.3">
      <c r="A638" s="15"/>
    </row>
    <row r="639" spans="1:1" x14ac:dyDescent="0.3">
      <c r="A639" s="15"/>
    </row>
    <row r="640" spans="1:1" x14ac:dyDescent="0.3">
      <c r="A640" s="15"/>
    </row>
    <row r="641" spans="1:1" x14ac:dyDescent="0.3">
      <c r="A641" s="15"/>
    </row>
    <row r="642" spans="1:1" x14ac:dyDescent="0.3">
      <c r="A642" s="15"/>
    </row>
    <row r="643" spans="1:1" x14ac:dyDescent="0.3">
      <c r="A643" s="15"/>
    </row>
    <row r="644" spans="1:1" x14ac:dyDescent="0.3">
      <c r="A644" s="15"/>
    </row>
    <row r="645" spans="1:1" x14ac:dyDescent="0.3">
      <c r="A645" s="15"/>
    </row>
    <row r="646" spans="1:1" x14ac:dyDescent="0.3">
      <c r="A646" s="15"/>
    </row>
    <row r="647" spans="1:1" x14ac:dyDescent="0.3">
      <c r="A647" s="15"/>
    </row>
    <row r="648" spans="1:1" x14ac:dyDescent="0.3">
      <c r="A648" s="15"/>
    </row>
    <row r="649" spans="1:1" x14ac:dyDescent="0.3">
      <c r="A649" s="15"/>
    </row>
    <row r="650" spans="1:1" x14ac:dyDescent="0.3">
      <c r="A650" s="15"/>
    </row>
    <row r="651" spans="1:1" x14ac:dyDescent="0.3">
      <c r="A651" s="15"/>
    </row>
    <row r="652" spans="1:1" x14ac:dyDescent="0.3">
      <c r="A652" s="15"/>
    </row>
    <row r="653" spans="1:1" x14ac:dyDescent="0.3">
      <c r="A653" s="15"/>
    </row>
    <row r="654" spans="1:1" x14ac:dyDescent="0.3">
      <c r="A654" s="15"/>
    </row>
    <row r="655" spans="1:1" x14ac:dyDescent="0.3">
      <c r="A655" s="15"/>
    </row>
    <row r="656" spans="1:1" x14ac:dyDescent="0.3">
      <c r="A656" s="15"/>
    </row>
    <row r="657" spans="1:1" x14ac:dyDescent="0.3">
      <c r="A657" s="15"/>
    </row>
    <row r="658" spans="1:1" x14ac:dyDescent="0.3">
      <c r="A658" s="15"/>
    </row>
    <row r="659" spans="1:1" x14ac:dyDescent="0.3">
      <c r="A659" s="15"/>
    </row>
    <row r="660" spans="1:1" x14ac:dyDescent="0.3">
      <c r="A660" s="15"/>
    </row>
    <row r="661" spans="1:1" x14ac:dyDescent="0.3">
      <c r="A661" s="15"/>
    </row>
    <row r="662" spans="1:1" x14ac:dyDescent="0.3">
      <c r="A662" s="15"/>
    </row>
    <row r="663" spans="1:1" x14ac:dyDescent="0.3">
      <c r="A663" s="15"/>
    </row>
    <row r="664" spans="1:1" x14ac:dyDescent="0.3">
      <c r="A664" s="15"/>
    </row>
    <row r="665" spans="1:1" x14ac:dyDescent="0.3">
      <c r="A665" s="15"/>
    </row>
    <row r="666" spans="1:1" x14ac:dyDescent="0.3">
      <c r="A666" s="15"/>
    </row>
    <row r="667" spans="1:1" x14ac:dyDescent="0.3">
      <c r="A667" s="15"/>
    </row>
    <row r="668" spans="1:1" x14ac:dyDescent="0.3">
      <c r="A668" s="15"/>
    </row>
    <row r="669" spans="1:1" x14ac:dyDescent="0.3">
      <c r="A669" s="15"/>
    </row>
    <row r="670" spans="1:1" x14ac:dyDescent="0.3">
      <c r="A670" s="15"/>
    </row>
    <row r="671" spans="1:1" x14ac:dyDescent="0.3">
      <c r="A671" s="15"/>
    </row>
    <row r="672" spans="1:1" x14ac:dyDescent="0.3">
      <c r="A672" s="15"/>
    </row>
    <row r="673" spans="1:1" x14ac:dyDescent="0.3">
      <c r="A673" s="15"/>
    </row>
    <row r="674" spans="1:1" x14ac:dyDescent="0.3">
      <c r="A674" s="15"/>
    </row>
    <row r="675" spans="1:1" x14ac:dyDescent="0.3">
      <c r="A675" s="15"/>
    </row>
    <row r="676" spans="1:1" x14ac:dyDescent="0.3">
      <c r="A676" s="15"/>
    </row>
    <row r="677" spans="1:1" x14ac:dyDescent="0.3">
      <c r="A677" s="15"/>
    </row>
    <row r="678" spans="1:1" x14ac:dyDescent="0.3">
      <c r="A678" s="15"/>
    </row>
    <row r="679" spans="1:1" x14ac:dyDescent="0.3">
      <c r="A679" s="15"/>
    </row>
    <row r="680" spans="1:1" x14ac:dyDescent="0.3">
      <c r="A680" s="15"/>
    </row>
    <row r="681" spans="1:1" x14ac:dyDescent="0.3">
      <c r="A681" s="15"/>
    </row>
    <row r="682" spans="1:1" x14ac:dyDescent="0.3">
      <c r="A682" s="15"/>
    </row>
    <row r="683" spans="1:1" x14ac:dyDescent="0.3">
      <c r="A683" s="15"/>
    </row>
    <row r="684" spans="1:1" x14ac:dyDescent="0.3">
      <c r="A684" s="15"/>
    </row>
    <row r="685" spans="1:1" x14ac:dyDescent="0.3">
      <c r="A685" s="15"/>
    </row>
    <row r="686" spans="1:1" x14ac:dyDescent="0.3">
      <c r="A686" s="15"/>
    </row>
    <row r="687" spans="1:1" x14ac:dyDescent="0.3">
      <c r="A687" s="15"/>
    </row>
    <row r="688" spans="1:1" x14ac:dyDescent="0.3">
      <c r="A688" s="15"/>
    </row>
    <row r="689" spans="1:1" x14ac:dyDescent="0.3">
      <c r="A689" s="15"/>
    </row>
    <row r="690" spans="1:1" x14ac:dyDescent="0.3">
      <c r="A690" s="15"/>
    </row>
    <row r="691" spans="1:1" x14ac:dyDescent="0.3">
      <c r="A691" s="15"/>
    </row>
    <row r="692" spans="1:1" x14ac:dyDescent="0.3">
      <c r="A692" s="15"/>
    </row>
    <row r="693" spans="1:1" x14ac:dyDescent="0.3">
      <c r="A693" s="15"/>
    </row>
    <row r="694" spans="1:1" x14ac:dyDescent="0.3">
      <c r="A694" s="15"/>
    </row>
    <row r="695" spans="1:1" x14ac:dyDescent="0.3">
      <c r="A695" s="15"/>
    </row>
    <row r="696" spans="1:1" x14ac:dyDescent="0.3">
      <c r="A696" s="15"/>
    </row>
    <row r="697" spans="1:1" x14ac:dyDescent="0.3">
      <c r="A697" s="15"/>
    </row>
    <row r="698" spans="1:1" x14ac:dyDescent="0.3">
      <c r="A698" s="15"/>
    </row>
    <row r="699" spans="1:1" x14ac:dyDescent="0.3">
      <c r="A699" s="15"/>
    </row>
    <row r="700" spans="1:1" x14ac:dyDescent="0.3">
      <c r="A700" s="15"/>
    </row>
    <row r="701" spans="1:1" x14ac:dyDescent="0.3">
      <c r="A701" s="15"/>
    </row>
    <row r="702" spans="1:1" x14ac:dyDescent="0.3">
      <c r="A702" s="15"/>
    </row>
    <row r="703" spans="1:1" x14ac:dyDescent="0.3">
      <c r="A703" s="15"/>
    </row>
    <row r="704" spans="1:1" x14ac:dyDescent="0.3">
      <c r="A704" s="15"/>
    </row>
    <row r="705" spans="1:1" x14ac:dyDescent="0.3">
      <c r="A705" s="15"/>
    </row>
    <row r="706" spans="1:1" x14ac:dyDescent="0.3">
      <c r="A706" s="15"/>
    </row>
    <row r="707" spans="1:1" x14ac:dyDescent="0.3">
      <c r="A707" s="15"/>
    </row>
    <row r="708" spans="1:1" x14ac:dyDescent="0.3">
      <c r="A708" s="15"/>
    </row>
    <row r="709" spans="1:1" x14ac:dyDescent="0.3">
      <c r="A709" s="15"/>
    </row>
    <row r="710" spans="1:1" x14ac:dyDescent="0.3">
      <c r="A710" s="15"/>
    </row>
    <row r="711" spans="1:1" x14ac:dyDescent="0.3">
      <c r="A711" s="15"/>
    </row>
    <row r="712" spans="1:1" x14ac:dyDescent="0.3">
      <c r="A712" s="15"/>
    </row>
    <row r="713" spans="1:1" x14ac:dyDescent="0.3">
      <c r="A713" s="15"/>
    </row>
    <row r="714" spans="1:1" x14ac:dyDescent="0.3">
      <c r="A714" s="15"/>
    </row>
    <row r="715" spans="1:1" x14ac:dyDescent="0.3">
      <c r="A715" s="15"/>
    </row>
    <row r="716" spans="1:1" x14ac:dyDescent="0.3">
      <c r="A716" s="15"/>
    </row>
    <row r="717" spans="1:1" x14ac:dyDescent="0.3">
      <c r="A717" s="15"/>
    </row>
    <row r="718" spans="1:1" x14ac:dyDescent="0.3">
      <c r="A718" s="15"/>
    </row>
    <row r="719" spans="1:1" x14ac:dyDescent="0.3">
      <c r="A719" s="15"/>
    </row>
    <row r="720" spans="1:1" x14ac:dyDescent="0.3">
      <c r="A720" s="15"/>
    </row>
    <row r="721" spans="1:1" x14ac:dyDescent="0.3">
      <c r="A721" s="15"/>
    </row>
    <row r="722" spans="1:1" x14ac:dyDescent="0.3">
      <c r="A722" s="15"/>
    </row>
    <row r="723" spans="1:1" x14ac:dyDescent="0.3">
      <c r="A723" s="15"/>
    </row>
    <row r="724" spans="1:1" x14ac:dyDescent="0.3">
      <c r="A724" s="15"/>
    </row>
    <row r="725" spans="1:1" x14ac:dyDescent="0.3">
      <c r="A725" s="15"/>
    </row>
    <row r="726" spans="1:1" x14ac:dyDescent="0.3">
      <c r="A726" s="15"/>
    </row>
    <row r="727" spans="1:1" x14ac:dyDescent="0.3">
      <c r="A727" s="15"/>
    </row>
    <row r="728" spans="1:1" x14ac:dyDescent="0.3">
      <c r="A728" s="15"/>
    </row>
    <row r="729" spans="1:1" x14ac:dyDescent="0.3">
      <c r="A729" s="15"/>
    </row>
    <row r="730" spans="1:1" x14ac:dyDescent="0.3">
      <c r="A730" s="15"/>
    </row>
    <row r="731" spans="1:1" x14ac:dyDescent="0.3">
      <c r="A731" s="15"/>
    </row>
    <row r="732" spans="1:1" x14ac:dyDescent="0.3">
      <c r="A732" s="15"/>
    </row>
    <row r="733" spans="1:1" x14ac:dyDescent="0.3">
      <c r="A733" s="15"/>
    </row>
    <row r="734" spans="1:1" x14ac:dyDescent="0.3">
      <c r="A734" s="15"/>
    </row>
    <row r="735" spans="1:1" x14ac:dyDescent="0.3">
      <c r="A735" s="15"/>
    </row>
    <row r="736" spans="1:1" x14ac:dyDescent="0.3">
      <c r="A736" s="15"/>
    </row>
    <row r="737" spans="1:1" x14ac:dyDescent="0.3">
      <c r="A737" s="15"/>
    </row>
    <row r="738" spans="1:1" x14ac:dyDescent="0.3">
      <c r="A738" s="15"/>
    </row>
    <row r="739" spans="1:1" x14ac:dyDescent="0.3">
      <c r="A739" s="15"/>
    </row>
    <row r="740" spans="1:1" x14ac:dyDescent="0.3">
      <c r="A740" s="15"/>
    </row>
    <row r="741" spans="1:1" x14ac:dyDescent="0.3">
      <c r="A741" s="15"/>
    </row>
    <row r="742" spans="1:1" x14ac:dyDescent="0.3">
      <c r="A742" s="15"/>
    </row>
    <row r="743" spans="1:1" x14ac:dyDescent="0.3">
      <c r="A743" s="15"/>
    </row>
    <row r="744" spans="1:1" x14ac:dyDescent="0.3">
      <c r="A744" s="15"/>
    </row>
    <row r="745" spans="1:1" x14ac:dyDescent="0.3">
      <c r="A745" s="15"/>
    </row>
    <row r="746" spans="1:1" x14ac:dyDescent="0.3">
      <c r="A746" s="15"/>
    </row>
    <row r="747" spans="1:1" x14ac:dyDescent="0.3">
      <c r="A747" s="15"/>
    </row>
    <row r="748" spans="1:1" x14ac:dyDescent="0.3">
      <c r="A748" s="15"/>
    </row>
    <row r="749" spans="1:1" x14ac:dyDescent="0.3">
      <c r="A749" s="15"/>
    </row>
    <row r="750" spans="1:1" x14ac:dyDescent="0.3">
      <c r="A750" s="15"/>
    </row>
    <row r="751" spans="1:1" x14ac:dyDescent="0.3">
      <c r="A751" s="15"/>
    </row>
    <row r="752" spans="1:1" x14ac:dyDescent="0.3">
      <c r="A752" s="15"/>
    </row>
    <row r="753" spans="1:1" x14ac:dyDescent="0.3">
      <c r="A753" s="15"/>
    </row>
    <row r="754" spans="1:1" x14ac:dyDescent="0.3">
      <c r="A754" s="15"/>
    </row>
    <row r="755" spans="1:1" x14ac:dyDescent="0.3">
      <c r="A755" s="15"/>
    </row>
    <row r="756" spans="1:1" x14ac:dyDescent="0.3">
      <c r="A756" s="15"/>
    </row>
    <row r="757" spans="1:1" x14ac:dyDescent="0.3">
      <c r="A757" s="15"/>
    </row>
    <row r="758" spans="1:1" x14ac:dyDescent="0.3">
      <c r="A758" s="15"/>
    </row>
    <row r="759" spans="1:1" x14ac:dyDescent="0.3">
      <c r="A759" s="15"/>
    </row>
    <row r="760" spans="1:1" x14ac:dyDescent="0.3">
      <c r="A760" s="15"/>
    </row>
    <row r="761" spans="1:1" x14ac:dyDescent="0.3">
      <c r="A761" s="15"/>
    </row>
    <row r="762" spans="1:1" x14ac:dyDescent="0.3">
      <c r="A762" s="15"/>
    </row>
    <row r="763" spans="1:1" x14ac:dyDescent="0.3">
      <c r="A763" s="15"/>
    </row>
    <row r="764" spans="1:1" x14ac:dyDescent="0.3">
      <c r="A764" s="15"/>
    </row>
    <row r="765" spans="1:1" x14ac:dyDescent="0.3">
      <c r="A765" s="15"/>
    </row>
    <row r="766" spans="1:1" x14ac:dyDescent="0.3">
      <c r="A766" s="15"/>
    </row>
    <row r="767" spans="1:1" x14ac:dyDescent="0.3">
      <c r="A767" s="15"/>
    </row>
    <row r="768" spans="1:1" x14ac:dyDescent="0.3">
      <c r="A768" s="15"/>
    </row>
    <row r="769" spans="1:1" x14ac:dyDescent="0.3">
      <c r="A769" s="15"/>
    </row>
    <row r="770" spans="1:1" x14ac:dyDescent="0.3">
      <c r="A770" s="15"/>
    </row>
    <row r="771" spans="1:1" x14ac:dyDescent="0.3">
      <c r="A771" s="15"/>
    </row>
    <row r="772" spans="1:1" x14ac:dyDescent="0.3">
      <c r="A772" s="15"/>
    </row>
    <row r="773" spans="1:1" x14ac:dyDescent="0.3">
      <c r="A773" s="15"/>
    </row>
    <row r="774" spans="1:1" x14ac:dyDescent="0.3">
      <c r="A774" s="15"/>
    </row>
    <row r="775" spans="1:1" x14ac:dyDescent="0.3">
      <c r="A775" s="15"/>
    </row>
    <row r="776" spans="1:1" x14ac:dyDescent="0.3">
      <c r="A776" s="15"/>
    </row>
    <row r="777" spans="1:1" x14ac:dyDescent="0.3">
      <c r="A777" s="15"/>
    </row>
    <row r="778" spans="1:1" x14ac:dyDescent="0.3">
      <c r="A778" s="15"/>
    </row>
    <row r="779" spans="1:1" x14ac:dyDescent="0.3">
      <c r="A779" s="15"/>
    </row>
    <row r="780" spans="1:1" x14ac:dyDescent="0.3">
      <c r="A780" s="15"/>
    </row>
    <row r="781" spans="1:1" x14ac:dyDescent="0.3">
      <c r="A781" s="15"/>
    </row>
    <row r="782" spans="1:1" x14ac:dyDescent="0.3">
      <c r="A782" s="15"/>
    </row>
    <row r="783" spans="1:1" x14ac:dyDescent="0.3">
      <c r="A783" s="15"/>
    </row>
    <row r="784" spans="1:1" x14ac:dyDescent="0.3">
      <c r="A784" s="15"/>
    </row>
    <row r="785" spans="1:1" x14ac:dyDescent="0.3">
      <c r="A785" s="15"/>
    </row>
    <row r="786" spans="1:1" x14ac:dyDescent="0.3">
      <c r="A786" s="15"/>
    </row>
    <row r="787" spans="1:1" x14ac:dyDescent="0.3">
      <c r="A787" s="15"/>
    </row>
    <row r="788" spans="1:1" x14ac:dyDescent="0.3">
      <c r="A788" s="15"/>
    </row>
    <row r="789" spans="1:1" x14ac:dyDescent="0.3">
      <c r="A789" s="15"/>
    </row>
    <row r="790" spans="1:1" x14ac:dyDescent="0.3">
      <c r="A790" s="15"/>
    </row>
    <row r="791" spans="1:1" x14ac:dyDescent="0.3">
      <c r="A791" s="15"/>
    </row>
    <row r="792" spans="1:1" x14ac:dyDescent="0.3">
      <c r="A792" s="15"/>
    </row>
    <row r="793" spans="1:1" x14ac:dyDescent="0.3">
      <c r="A793" s="15"/>
    </row>
    <row r="794" spans="1:1" x14ac:dyDescent="0.3">
      <c r="A794" s="15"/>
    </row>
    <row r="795" spans="1:1" x14ac:dyDescent="0.3">
      <c r="A795" s="15"/>
    </row>
    <row r="796" spans="1:1" x14ac:dyDescent="0.3">
      <c r="A796" s="15"/>
    </row>
    <row r="797" spans="1:1" x14ac:dyDescent="0.3">
      <c r="A797" s="15"/>
    </row>
    <row r="798" spans="1:1" x14ac:dyDescent="0.3">
      <c r="A798" s="15"/>
    </row>
    <row r="799" spans="1:1" x14ac:dyDescent="0.3">
      <c r="A799" s="15"/>
    </row>
    <row r="800" spans="1:1" x14ac:dyDescent="0.3">
      <c r="A800" s="15"/>
    </row>
    <row r="801" spans="1:1" x14ac:dyDescent="0.3">
      <c r="A801" s="15"/>
    </row>
    <row r="802" spans="1:1" x14ac:dyDescent="0.3">
      <c r="A802" s="15"/>
    </row>
    <row r="803" spans="1:1" x14ac:dyDescent="0.3">
      <c r="A803" s="15"/>
    </row>
    <row r="804" spans="1:1" x14ac:dyDescent="0.3">
      <c r="A804" s="15"/>
    </row>
    <row r="805" spans="1:1" x14ac:dyDescent="0.3">
      <c r="A805" s="15"/>
    </row>
    <row r="806" spans="1:1" x14ac:dyDescent="0.3">
      <c r="A806" s="15"/>
    </row>
    <row r="807" spans="1:1" x14ac:dyDescent="0.3">
      <c r="A807" s="15"/>
    </row>
    <row r="808" spans="1:1" x14ac:dyDescent="0.3">
      <c r="A808" s="15"/>
    </row>
    <row r="809" spans="1:1" x14ac:dyDescent="0.3">
      <c r="A809" s="15"/>
    </row>
    <row r="810" spans="1:1" x14ac:dyDescent="0.3">
      <c r="A810" s="15"/>
    </row>
    <row r="811" spans="1:1" x14ac:dyDescent="0.3">
      <c r="A811" s="15"/>
    </row>
    <row r="812" spans="1:1" x14ac:dyDescent="0.3">
      <c r="A812" s="15"/>
    </row>
    <row r="813" spans="1:1" x14ac:dyDescent="0.3">
      <c r="A813" s="15"/>
    </row>
    <row r="814" spans="1:1" x14ac:dyDescent="0.3">
      <c r="A814" s="15"/>
    </row>
    <row r="815" spans="1:1" x14ac:dyDescent="0.3">
      <c r="A815" s="15"/>
    </row>
    <row r="816" spans="1:1" x14ac:dyDescent="0.3">
      <c r="A816" s="15"/>
    </row>
    <row r="817" spans="1:1" x14ac:dyDescent="0.3">
      <c r="A817" s="15"/>
    </row>
    <row r="818" spans="1:1" x14ac:dyDescent="0.3">
      <c r="A818" s="15"/>
    </row>
    <row r="819" spans="1:1" x14ac:dyDescent="0.3">
      <c r="A819" s="15"/>
    </row>
    <row r="820" spans="1:1" x14ac:dyDescent="0.3">
      <c r="A820" s="15"/>
    </row>
    <row r="821" spans="1:1" x14ac:dyDescent="0.3">
      <c r="A821" s="15"/>
    </row>
    <row r="822" spans="1:1" x14ac:dyDescent="0.3">
      <c r="A822" s="15"/>
    </row>
    <row r="823" spans="1:1" x14ac:dyDescent="0.3">
      <c r="A823" s="15"/>
    </row>
    <row r="824" spans="1:1" x14ac:dyDescent="0.3">
      <c r="A824" s="15"/>
    </row>
    <row r="825" spans="1:1" x14ac:dyDescent="0.3">
      <c r="A825" s="15"/>
    </row>
    <row r="826" spans="1:1" x14ac:dyDescent="0.3">
      <c r="A826" s="15"/>
    </row>
    <row r="827" spans="1:1" x14ac:dyDescent="0.3">
      <c r="A827" s="15"/>
    </row>
    <row r="828" spans="1:1" x14ac:dyDescent="0.3">
      <c r="A828" s="15"/>
    </row>
    <row r="829" spans="1:1" x14ac:dyDescent="0.3">
      <c r="A829" s="15"/>
    </row>
    <row r="830" spans="1:1" x14ac:dyDescent="0.3">
      <c r="A830" s="15"/>
    </row>
    <row r="831" spans="1:1" x14ac:dyDescent="0.3">
      <c r="A831" s="15"/>
    </row>
    <row r="832" spans="1:1" x14ac:dyDescent="0.3">
      <c r="A832" s="15"/>
    </row>
    <row r="833" spans="1:1" x14ac:dyDescent="0.3">
      <c r="A833" s="15"/>
    </row>
    <row r="834" spans="1:1" x14ac:dyDescent="0.3">
      <c r="A834" s="15"/>
    </row>
    <row r="835" spans="1:1" x14ac:dyDescent="0.3">
      <c r="A835" s="15"/>
    </row>
    <row r="836" spans="1:1" x14ac:dyDescent="0.3">
      <c r="A836" s="15"/>
    </row>
    <row r="837" spans="1:1" x14ac:dyDescent="0.3">
      <c r="A837" s="15"/>
    </row>
    <row r="838" spans="1:1" x14ac:dyDescent="0.3">
      <c r="A838" s="15"/>
    </row>
    <row r="839" spans="1:1" x14ac:dyDescent="0.3">
      <c r="A839" s="15"/>
    </row>
    <row r="840" spans="1:1" x14ac:dyDescent="0.3">
      <c r="A840" s="15"/>
    </row>
    <row r="841" spans="1:1" x14ac:dyDescent="0.3">
      <c r="A841" s="15"/>
    </row>
    <row r="842" spans="1:1" x14ac:dyDescent="0.3">
      <c r="A842" s="15"/>
    </row>
    <row r="843" spans="1:1" x14ac:dyDescent="0.3">
      <c r="A843" s="15"/>
    </row>
    <row r="844" spans="1:1" x14ac:dyDescent="0.3">
      <c r="A844" s="15"/>
    </row>
    <row r="845" spans="1:1" x14ac:dyDescent="0.3">
      <c r="A845" s="15"/>
    </row>
    <row r="846" spans="1:1" x14ac:dyDescent="0.3">
      <c r="A846" s="15"/>
    </row>
    <row r="847" spans="1:1" x14ac:dyDescent="0.3">
      <c r="A847" s="15"/>
    </row>
    <row r="848" spans="1:1" x14ac:dyDescent="0.3">
      <c r="A848" s="15"/>
    </row>
    <row r="849" spans="1:1" x14ac:dyDescent="0.3">
      <c r="A849" s="15"/>
    </row>
    <row r="850" spans="1:1" x14ac:dyDescent="0.3">
      <c r="A850" s="15"/>
    </row>
    <row r="851" spans="1:1" x14ac:dyDescent="0.3">
      <c r="A851" s="15"/>
    </row>
    <row r="852" spans="1:1" x14ac:dyDescent="0.3">
      <c r="A852" s="15"/>
    </row>
    <row r="853" spans="1:1" x14ac:dyDescent="0.3">
      <c r="A853" s="15"/>
    </row>
    <row r="854" spans="1:1" x14ac:dyDescent="0.3">
      <c r="A854" s="15"/>
    </row>
    <row r="855" spans="1:1" x14ac:dyDescent="0.3">
      <c r="A855" s="15"/>
    </row>
    <row r="856" spans="1:1" x14ac:dyDescent="0.3">
      <c r="A856" s="15"/>
    </row>
    <row r="857" spans="1:1" x14ac:dyDescent="0.3">
      <c r="A857" s="15"/>
    </row>
    <row r="858" spans="1:1" x14ac:dyDescent="0.3">
      <c r="A858" s="15"/>
    </row>
    <row r="859" spans="1:1" x14ac:dyDescent="0.3">
      <c r="A859" s="15"/>
    </row>
    <row r="860" spans="1:1" x14ac:dyDescent="0.3">
      <c r="A860" s="15"/>
    </row>
    <row r="861" spans="1:1" x14ac:dyDescent="0.3">
      <c r="A861" s="15"/>
    </row>
    <row r="862" spans="1:1" x14ac:dyDescent="0.3">
      <c r="A862" s="15"/>
    </row>
    <row r="863" spans="1:1" x14ac:dyDescent="0.3">
      <c r="A863" s="15"/>
    </row>
    <row r="864" spans="1:1" x14ac:dyDescent="0.3">
      <c r="A864" s="15"/>
    </row>
    <row r="865" spans="1:1" x14ac:dyDescent="0.3">
      <c r="A865" s="15"/>
    </row>
    <row r="866" spans="1:1" x14ac:dyDescent="0.3">
      <c r="A866" s="15"/>
    </row>
    <row r="867" spans="1:1" x14ac:dyDescent="0.3">
      <c r="A867" s="15"/>
    </row>
    <row r="868" spans="1:1" x14ac:dyDescent="0.3">
      <c r="A868" s="15"/>
    </row>
    <row r="869" spans="1:1" x14ac:dyDescent="0.3">
      <c r="A869" s="15"/>
    </row>
    <row r="870" spans="1:1" x14ac:dyDescent="0.3">
      <c r="A870" s="15"/>
    </row>
    <row r="871" spans="1:1" x14ac:dyDescent="0.3">
      <c r="A871" s="15"/>
    </row>
    <row r="872" spans="1:1" x14ac:dyDescent="0.3">
      <c r="A872" s="15"/>
    </row>
    <row r="873" spans="1:1" x14ac:dyDescent="0.3">
      <c r="A873" s="15"/>
    </row>
    <row r="874" spans="1:1" x14ac:dyDescent="0.3">
      <c r="A874" s="15"/>
    </row>
    <row r="875" spans="1:1" x14ac:dyDescent="0.3">
      <c r="A875" s="15"/>
    </row>
    <row r="876" spans="1:1" x14ac:dyDescent="0.3">
      <c r="A876" s="15"/>
    </row>
    <row r="877" spans="1:1" x14ac:dyDescent="0.3">
      <c r="A877" s="15"/>
    </row>
    <row r="878" spans="1:1" x14ac:dyDescent="0.3">
      <c r="A878" s="15"/>
    </row>
    <row r="879" spans="1:1" x14ac:dyDescent="0.3">
      <c r="A879" s="15"/>
    </row>
    <row r="880" spans="1:1" x14ac:dyDescent="0.3">
      <c r="A880" s="15"/>
    </row>
    <row r="881" spans="1:1" x14ac:dyDescent="0.3">
      <c r="A881" s="15"/>
    </row>
    <row r="882" spans="1:1" x14ac:dyDescent="0.3">
      <c r="A882" s="15"/>
    </row>
    <row r="883" spans="1:1" x14ac:dyDescent="0.3">
      <c r="A883" s="15"/>
    </row>
    <row r="884" spans="1:1" x14ac:dyDescent="0.3">
      <c r="A884" s="15"/>
    </row>
    <row r="885" spans="1:1" x14ac:dyDescent="0.3">
      <c r="A885" s="15"/>
    </row>
    <row r="886" spans="1:1" x14ac:dyDescent="0.3">
      <c r="A886" s="15"/>
    </row>
    <row r="887" spans="1:1" x14ac:dyDescent="0.3">
      <c r="A887" s="15"/>
    </row>
    <row r="888" spans="1:1" x14ac:dyDescent="0.3">
      <c r="A888" s="15"/>
    </row>
    <row r="889" spans="1:1" x14ac:dyDescent="0.3">
      <c r="A889" s="15"/>
    </row>
    <row r="890" spans="1:1" x14ac:dyDescent="0.3">
      <c r="A890" s="15"/>
    </row>
    <row r="891" spans="1:1" x14ac:dyDescent="0.3">
      <c r="A891" s="15"/>
    </row>
    <row r="892" spans="1:1" x14ac:dyDescent="0.3">
      <c r="A892" s="15"/>
    </row>
    <row r="893" spans="1:1" x14ac:dyDescent="0.3">
      <c r="A893" s="15"/>
    </row>
    <row r="894" spans="1:1" x14ac:dyDescent="0.3">
      <c r="A894" s="15"/>
    </row>
    <row r="895" spans="1:1" x14ac:dyDescent="0.3">
      <c r="A895" s="15"/>
    </row>
    <row r="896" spans="1:1" x14ac:dyDescent="0.3">
      <c r="A896" s="15"/>
    </row>
    <row r="897" spans="1:1" x14ac:dyDescent="0.3">
      <c r="A897" s="15"/>
    </row>
    <row r="898" spans="1:1" x14ac:dyDescent="0.3">
      <c r="A898" s="15"/>
    </row>
    <row r="899" spans="1:1" x14ac:dyDescent="0.3">
      <c r="A899" s="15"/>
    </row>
    <row r="900" spans="1:1" x14ac:dyDescent="0.3">
      <c r="A900" s="15"/>
    </row>
    <row r="901" spans="1:1" x14ac:dyDescent="0.3">
      <c r="A901" s="15"/>
    </row>
    <row r="902" spans="1:1" x14ac:dyDescent="0.3">
      <c r="A902" s="15"/>
    </row>
    <row r="903" spans="1:1" x14ac:dyDescent="0.3">
      <c r="A903" s="15"/>
    </row>
    <row r="904" spans="1:1" x14ac:dyDescent="0.3">
      <c r="A904" s="15"/>
    </row>
    <row r="905" spans="1:1" x14ac:dyDescent="0.3">
      <c r="A905" s="15"/>
    </row>
    <row r="906" spans="1:1" x14ac:dyDescent="0.3">
      <c r="A906" s="15"/>
    </row>
    <row r="907" spans="1:1" x14ac:dyDescent="0.3">
      <c r="A907" s="15"/>
    </row>
    <row r="908" spans="1:1" x14ac:dyDescent="0.3">
      <c r="A908" s="15"/>
    </row>
    <row r="909" spans="1:1" x14ac:dyDescent="0.3">
      <c r="A909" s="15"/>
    </row>
    <row r="910" spans="1:1" x14ac:dyDescent="0.3">
      <c r="A910" s="15"/>
    </row>
    <row r="911" spans="1:1" x14ac:dyDescent="0.3">
      <c r="A911" s="15"/>
    </row>
    <row r="912" spans="1:1" x14ac:dyDescent="0.3">
      <c r="A912" s="15"/>
    </row>
    <row r="913" spans="1:1" x14ac:dyDescent="0.3">
      <c r="A913" s="15"/>
    </row>
    <row r="914" spans="1:1" x14ac:dyDescent="0.3">
      <c r="A914" s="15"/>
    </row>
    <row r="915" spans="1:1" x14ac:dyDescent="0.3">
      <c r="A915" s="15"/>
    </row>
    <row r="916" spans="1:1" x14ac:dyDescent="0.3">
      <c r="A916" s="15"/>
    </row>
    <row r="917" spans="1:1" x14ac:dyDescent="0.3">
      <c r="A917" s="15"/>
    </row>
    <row r="918" spans="1:1" x14ac:dyDescent="0.3">
      <c r="A918" s="15"/>
    </row>
    <row r="919" spans="1:1" x14ac:dyDescent="0.3">
      <c r="A919" s="15"/>
    </row>
    <row r="920" spans="1:1" x14ac:dyDescent="0.3">
      <c r="A920" s="15"/>
    </row>
    <row r="921" spans="1:1" x14ac:dyDescent="0.3">
      <c r="A921" s="15"/>
    </row>
    <row r="922" spans="1:1" x14ac:dyDescent="0.3">
      <c r="A922" s="15"/>
    </row>
    <row r="923" spans="1:1" x14ac:dyDescent="0.3">
      <c r="A923" s="15"/>
    </row>
    <row r="924" spans="1:1" x14ac:dyDescent="0.3">
      <c r="A924" s="15"/>
    </row>
    <row r="925" spans="1:1" x14ac:dyDescent="0.3">
      <c r="A925" s="15"/>
    </row>
    <row r="926" spans="1:1" x14ac:dyDescent="0.3">
      <c r="A926" s="15"/>
    </row>
    <row r="927" spans="1:1" x14ac:dyDescent="0.3">
      <c r="A927" s="15"/>
    </row>
    <row r="928" spans="1:1" x14ac:dyDescent="0.3">
      <c r="A928" s="15"/>
    </row>
    <row r="929" spans="1:1" x14ac:dyDescent="0.3">
      <c r="A929" s="15"/>
    </row>
    <row r="930" spans="1:1" x14ac:dyDescent="0.3">
      <c r="A930" s="15"/>
    </row>
    <row r="931" spans="1:1" x14ac:dyDescent="0.3">
      <c r="A931" s="15"/>
    </row>
    <row r="932" spans="1:1" x14ac:dyDescent="0.3">
      <c r="A932" s="15"/>
    </row>
    <row r="933" spans="1:1" x14ac:dyDescent="0.3">
      <c r="A933" s="15"/>
    </row>
    <row r="934" spans="1:1" x14ac:dyDescent="0.3">
      <c r="A934" s="15"/>
    </row>
    <row r="935" spans="1:1" x14ac:dyDescent="0.3">
      <c r="A935" s="15"/>
    </row>
    <row r="936" spans="1:1" x14ac:dyDescent="0.3">
      <c r="A936" s="15"/>
    </row>
    <row r="937" spans="1:1" x14ac:dyDescent="0.3">
      <c r="A937" s="15"/>
    </row>
    <row r="938" spans="1:1" x14ac:dyDescent="0.3">
      <c r="A938" s="15"/>
    </row>
    <row r="939" spans="1:1" x14ac:dyDescent="0.3">
      <c r="A939" s="15"/>
    </row>
    <row r="940" spans="1:1" x14ac:dyDescent="0.3">
      <c r="A940" s="15"/>
    </row>
    <row r="941" spans="1:1" x14ac:dyDescent="0.3">
      <c r="A941" s="15"/>
    </row>
    <row r="942" spans="1:1" x14ac:dyDescent="0.3">
      <c r="A942" s="15"/>
    </row>
    <row r="943" spans="1:1" x14ac:dyDescent="0.3">
      <c r="A943" s="15"/>
    </row>
    <row r="944" spans="1:1" x14ac:dyDescent="0.3">
      <c r="A944" s="15"/>
    </row>
    <row r="945" spans="1:1" x14ac:dyDescent="0.3">
      <c r="A945" s="15"/>
    </row>
    <row r="946" spans="1:1" x14ac:dyDescent="0.3">
      <c r="A946" s="15"/>
    </row>
    <row r="947" spans="1:1" x14ac:dyDescent="0.3">
      <c r="A947" s="15"/>
    </row>
    <row r="948" spans="1:1" x14ac:dyDescent="0.3">
      <c r="A948" s="15"/>
    </row>
    <row r="949" spans="1:1" x14ac:dyDescent="0.3">
      <c r="A949" s="15"/>
    </row>
    <row r="950" spans="1:1" x14ac:dyDescent="0.3">
      <c r="A950" s="15"/>
    </row>
    <row r="951" spans="1:1" x14ac:dyDescent="0.3">
      <c r="A951" s="15"/>
    </row>
    <row r="952" spans="1:1" x14ac:dyDescent="0.3">
      <c r="A952" s="15"/>
    </row>
    <row r="953" spans="1:1" x14ac:dyDescent="0.3">
      <c r="A953" s="15"/>
    </row>
    <row r="954" spans="1:1" x14ac:dyDescent="0.3">
      <c r="A954" s="15"/>
    </row>
    <row r="955" spans="1:1" x14ac:dyDescent="0.3">
      <c r="A955" s="15"/>
    </row>
    <row r="956" spans="1:1" x14ac:dyDescent="0.3">
      <c r="A956" s="15"/>
    </row>
    <row r="957" spans="1:1" x14ac:dyDescent="0.3">
      <c r="A957" s="15"/>
    </row>
    <row r="958" spans="1:1" x14ac:dyDescent="0.3">
      <c r="A958" s="15"/>
    </row>
    <row r="959" spans="1:1" x14ac:dyDescent="0.3">
      <c r="A959" s="15"/>
    </row>
    <row r="960" spans="1:1" x14ac:dyDescent="0.3">
      <c r="A960" s="15"/>
    </row>
    <row r="961" spans="1:1" x14ac:dyDescent="0.3">
      <c r="A961" s="15"/>
    </row>
    <row r="962" spans="1:1" x14ac:dyDescent="0.3">
      <c r="A962" s="15"/>
    </row>
    <row r="963" spans="1:1" x14ac:dyDescent="0.3">
      <c r="A963" s="15"/>
    </row>
    <row r="964" spans="1:1" x14ac:dyDescent="0.3">
      <c r="A964" s="15"/>
    </row>
    <row r="965" spans="1:1" x14ac:dyDescent="0.3">
      <c r="A965" s="15"/>
    </row>
    <row r="966" spans="1:1" x14ac:dyDescent="0.3">
      <c r="A966" s="15"/>
    </row>
    <row r="967" spans="1:1" x14ac:dyDescent="0.3">
      <c r="A967" s="15"/>
    </row>
    <row r="968" spans="1:1" x14ac:dyDescent="0.3">
      <c r="A968" s="15"/>
    </row>
    <row r="969" spans="1:1" x14ac:dyDescent="0.3">
      <c r="A969" s="15"/>
    </row>
    <row r="970" spans="1:1" x14ac:dyDescent="0.3">
      <c r="A970" s="15"/>
    </row>
    <row r="971" spans="1:1" x14ac:dyDescent="0.3">
      <c r="A971" s="15"/>
    </row>
    <row r="972" spans="1:1" x14ac:dyDescent="0.3">
      <c r="A972" s="15"/>
    </row>
    <row r="973" spans="1:1" x14ac:dyDescent="0.3">
      <c r="A973" s="15"/>
    </row>
    <row r="974" spans="1:1" x14ac:dyDescent="0.3">
      <c r="A974" s="15"/>
    </row>
    <row r="975" spans="1:1" x14ac:dyDescent="0.3">
      <c r="A975" s="15"/>
    </row>
    <row r="976" spans="1:1" x14ac:dyDescent="0.3">
      <c r="A976" s="15"/>
    </row>
    <row r="977" spans="1:1" x14ac:dyDescent="0.3">
      <c r="A977" s="15"/>
    </row>
    <row r="978" spans="1:1" x14ac:dyDescent="0.3">
      <c r="A978" s="15"/>
    </row>
    <row r="979" spans="1:1" x14ac:dyDescent="0.3">
      <c r="A979" s="15"/>
    </row>
    <row r="980" spans="1:1" x14ac:dyDescent="0.3">
      <c r="A980" s="15"/>
    </row>
    <row r="981" spans="1:1" x14ac:dyDescent="0.3">
      <c r="A981" s="15"/>
    </row>
    <row r="982" spans="1:1" x14ac:dyDescent="0.3">
      <c r="A982" s="15"/>
    </row>
    <row r="983" spans="1:1" x14ac:dyDescent="0.3">
      <c r="A983" s="15"/>
    </row>
    <row r="984" spans="1:1" x14ac:dyDescent="0.3">
      <c r="A984" s="15"/>
    </row>
    <row r="985" spans="1:1" x14ac:dyDescent="0.3">
      <c r="A985" s="15"/>
    </row>
    <row r="986" spans="1:1" x14ac:dyDescent="0.3">
      <c r="A986" s="15"/>
    </row>
    <row r="987" spans="1:1" x14ac:dyDescent="0.3">
      <c r="A987" s="15"/>
    </row>
    <row r="988" spans="1:1" x14ac:dyDescent="0.3">
      <c r="A988" s="15"/>
    </row>
    <row r="989" spans="1:1" x14ac:dyDescent="0.3">
      <c r="A989" s="15"/>
    </row>
    <row r="990" spans="1:1" x14ac:dyDescent="0.3">
      <c r="A990" s="15"/>
    </row>
    <row r="991" spans="1:1" x14ac:dyDescent="0.3">
      <c r="A991" s="15"/>
    </row>
    <row r="992" spans="1:1" x14ac:dyDescent="0.3">
      <c r="A992" s="15"/>
    </row>
    <row r="993" spans="1:1" x14ac:dyDescent="0.3">
      <c r="A993" s="15"/>
    </row>
    <row r="994" spans="1:1" x14ac:dyDescent="0.3">
      <c r="A994" s="15"/>
    </row>
    <row r="995" spans="1:1" x14ac:dyDescent="0.3">
      <c r="A995" s="15"/>
    </row>
    <row r="996" spans="1:1" x14ac:dyDescent="0.3">
      <c r="A996" s="15"/>
    </row>
    <row r="997" spans="1:1" x14ac:dyDescent="0.3">
      <c r="A997" s="15"/>
    </row>
    <row r="998" spans="1:1" x14ac:dyDescent="0.3">
      <c r="A998" s="15"/>
    </row>
    <row r="999" spans="1:1" x14ac:dyDescent="0.3">
      <c r="A999" s="15"/>
    </row>
    <row r="1000" spans="1:1" x14ac:dyDescent="0.3">
      <c r="A1000" s="15"/>
    </row>
    <row r="1001" spans="1:1" x14ac:dyDescent="0.3">
      <c r="A1001" s="15"/>
    </row>
    <row r="1002" spans="1:1" x14ac:dyDescent="0.3">
      <c r="A1002" s="15"/>
    </row>
    <row r="1003" spans="1:1" x14ac:dyDescent="0.3">
      <c r="A1003" s="15"/>
    </row>
    <row r="1004" spans="1:1" x14ac:dyDescent="0.3">
      <c r="A1004" s="15"/>
    </row>
    <row r="1005" spans="1:1" x14ac:dyDescent="0.3">
      <c r="A1005" s="15"/>
    </row>
    <row r="1006" spans="1:1" x14ac:dyDescent="0.3">
      <c r="A1006" s="15"/>
    </row>
    <row r="1007" spans="1:1" x14ac:dyDescent="0.3">
      <c r="A1007" s="15"/>
    </row>
    <row r="1008" spans="1:1" x14ac:dyDescent="0.3">
      <c r="A1008" s="15"/>
    </row>
    <row r="1009" spans="1:1" x14ac:dyDescent="0.3">
      <c r="A1009" s="15"/>
    </row>
    <row r="1010" spans="1:1" x14ac:dyDescent="0.3">
      <c r="A1010" s="15"/>
    </row>
    <row r="1011" spans="1:1" x14ac:dyDescent="0.3">
      <c r="A1011" s="15"/>
    </row>
    <row r="1012" spans="1:1" x14ac:dyDescent="0.3">
      <c r="A1012" s="15"/>
    </row>
    <row r="1013" spans="1:1" x14ac:dyDescent="0.3">
      <c r="A1013" s="15"/>
    </row>
    <row r="1014" spans="1:1" x14ac:dyDescent="0.3">
      <c r="A1014" s="15"/>
    </row>
    <row r="1015" spans="1:1" x14ac:dyDescent="0.3">
      <c r="A1015" s="15"/>
    </row>
    <row r="1016" spans="1:1" x14ac:dyDescent="0.3">
      <c r="A1016" s="15"/>
    </row>
    <row r="1017" spans="1:1" x14ac:dyDescent="0.3">
      <c r="A1017" s="15"/>
    </row>
    <row r="1018" spans="1:1" x14ac:dyDescent="0.3">
      <c r="A1018" s="15"/>
    </row>
    <row r="1019" spans="1:1" x14ac:dyDescent="0.3">
      <c r="A1019" s="15"/>
    </row>
    <row r="1020" spans="1:1" x14ac:dyDescent="0.3">
      <c r="A1020" s="15"/>
    </row>
    <row r="1021" spans="1:1" x14ac:dyDescent="0.3">
      <c r="A1021" s="15"/>
    </row>
    <row r="1022" spans="1:1" x14ac:dyDescent="0.3">
      <c r="A1022" s="15"/>
    </row>
    <row r="1023" spans="1:1" x14ac:dyDescent="0.3">
      <c r="A1023" s="15"/>
    </row>
    <row r="1024" spans="1:1" x14ac:dyDescent="0.3">
      <c r="A1024" s="15"/>
    </row>
    <row r="1025" spans="1:1" x14ac:dyDescent="0.3">
      <c r="A1025" s="15"/>
    </row>
    <row r="1026" spans="1:1" x14ac:dyDescent="0.3">
      <c r="A1026" s="15"/>
    </row>
    <row r="1027" spans="1:1" x14ac:dyDescent="0.3">
      <c r="A1027" s="15"/>
    </row>
    <row r="1028" spans="1:1" x14ac:dyDescent="0.3">
      <c r="A1028" s="15"/>
    </row>
    <row r="1029" spans="1:1" x14ac:dyDescent="0.3">
      <c r="A1029" s="15"/>
    </row>
    <row r="1030" spans="1:1" x14ac:dyDescent="0.3">
      <c r="A1030" s="15"/>
    </row>
    <row r="1031" spans="1:1" x14ac:dyDescent="0.3">
      <c r="A1031" s="15"/>
    </row>
    <row r="1032" spans="1:1" x14ac:dyDescent="0.3">
      <c r="A1032" s="15"/>
    </row>
    <row r="1033" spans="1:1" x14ac:dyDescent="0.3">
      <c r="A1033" s="15"/>
    </row>
    <row r="1034" spans="1:1" x14ac:dyDescent="0.3">
      <c r="A1034" s="15"/>
    </row>
    <row r="1035" spans="1:1" x14ac:dyDescent="0.3">
      <c r="A1035" s="15"/>
    </row>
    <row r="1036" spans="1:1" x14ac:dyDescent="0.3">
      <c r="A1036" s="15"/>
    </row>
    <row r="1037" spans="1:1" x14ac:dyDescent="0.3">
      <c r="A1037" s="15"/>
    </row>
    <row r="1038" spans="1:1" x14ac:dyDescent="0.3">
      <c r="A1038" s="15"/>
    </row>
    <row r="1039" spans="1:1" x14ac:dyDescent="0.3">
      <c r="A1039" s="15"/>
    </row>
    <row r="1040" spans="1:1" x14ac:dyDescent="0.3">
      <c r="A1040" s="15"/>
    </row>
    <row r="1041" spans="1:1" x14ac:dyDescent="0.3">
      <c r="A1041" s="15"/>
    </row>
    <row r="1042" spans="1:1" x14ac:dyDescent="0.3">
      <c r="A1042" s="15"/>
    </row>
    <row r="1043" spans="1:1" x14ac:dyDescent="0.3">
      <c r="A1043" s="15"/>
    </row>
    <row r="1044" spans="1:1" x14ac:dyDescent="0.3">
      <c r="A1044" s="15"/>
    </row>
    <row r="1045" spans="1:1" x14ac:dyDescent="0.3">
      <c r="A1045" s="15"/>
    </row>
    <row r="1046" spans="1:1" x14ac:dyDescent="0.3">
      <c r="A1046" s="15"/>
    </row>
    <row r="1047" spans="1:1" x14ac:dyDescent="0.3">
      <c r="A1047" s="15"/>
    </row>
    <row r="1048" spans="1:1" x14ac:dyDescent="0.3">
      <c r="A1048" s="15"/>
    </row>
    <row r="1049" spans="1:1" x14ac:dyDescent="0.3">
      <c r="A1049" s="15"/>
    </row>
    <row r="1050" spans="1:1" x14ac:dyDescent="0.3">
      <c r="A1050" s="15"/>
    </row>
    <row r="1051" spans="1:1" x14ac:dyDescent="0.3">
      <c r="A1051" s="15"/>
    </row>
    <row r="1052" spans="1:1" x14ac:dyDescent="0.3">
      <c r="A1052" s="15"/>
    </row>
    <row r="1053" spans="1:1" x14ac:dyDescent="0.3">
      <c r="A1053" s="15"/>
    </row>
    <row r="1054" spans="1:1" x14ac:dyDescent="0.3">
      <c r="A1054" s="15"/>
    </row>
    <row r="1055" spans="1:1" x14ac:dyDescent="0.3">
      <c r="A1055" s="15"/>
    </row>
    <row r="1056" spans="1:1" x14ac:dyDescent="0.3">
      <c r="A1056" s="15"/>
    </row>
    <row r="1057" spans="1:1" x14ac:dyDescent="0.3">
      <c r="A1057" s="15"/>
    </row>
    <row r="1058" spans="1:1" x14ac:dyDescent="0.3">
      <c r="A1058" s="15"/>
    </row>
    <row r="1059" spans="1:1" x14ac:dyDescent="0.3">
      <c r="A1059" s="15"/>
    </row>
    <row r="1060" spans="1:1" x14ac:dyDescent="0.3">
      <c r="A1060" s="15"/>
    </row>
    <row r="1061" spans="1:1" x14ac:dyDescent="0.3">
      <c r="A1061" s="15"/>
    </row>
    <row r="1062" spans="1:1" x14ac:dyDescent="0.3">
      <c r="A1062" s="15"/>
    </row>
    <row r="1063" spans="1:1" x14ac:dyDescent="0.3">
      <c r="A1063" s="15"/>
    </row>
    <row r="1064" spans="1:1" x14ac:dyDescent="0.3">
      <c r="A1064" s="15"/>
    </row>
    <row r="1065" spans="1:1" x14ac:dyDescent="0.3">
      <c r="A1065" s="15"/>
    </row>
    <row r="1066" spans="1:1" x14ac:dyDescent="0.3">
      <c r="A1066" s="15"/>
    </row>
    <row r="1067" spans="1:1" x14ac:dyDescent="0.3">
      <c r="A1067" s="15"/>
    </row>
    <row r="1068" spans="1:1" x14ac:dyDescent="0.3">
      <c r="A1068" s="15"/>
    </row>
    <row r="1069" spans="1:1" x14ac:dyDescent="0.3">
      <c r="A1069" s="15"/>
    </row>
    <row r="1070" spans="1:1" x14ac:dyDescent="0.3">
      <c r="A1070" s="15"/>
    </row>
    <row r="1071" spans="1:1" x14ac:dyDescent="0.3">
      <c r="A1071" s="15"/>
    </row>
    <row r="1072" spans="1:1" x14ac:dyDescent="0.3">
      <c r="A1072" s="15"/>
    </row>
    <row r="1073" spans="1:1" x14ac:dyDescent="0.3">
      <c r="A1073" s="15"/>
    </row>
    <row r="1074" spans="1:1" x14ac:dyDescent="0.3">
      <c r="A1074" s="15"/>
    </row>
    <row r="1075" spans="1:1" x14ac:dyDescent="0.3">
      <c r="A1075" s="15"/>
    </row>
    <row r="1076" spans="1:1" x14ac:dyDescent="0.3">
      <c r="A1076" s="15"/>
    </row>
    <row r="1077" spans="1:1" x14ac:dyDescent="0.3">
      <c r="A1077" s="15"/>
    </row>
    <row r="1078" spans="1:1" x14ac:dyDescent="0.3">
      <c r="A1078" s="15"/>
    </row>
    <row r="1079" spans="1:1" x14ac:dyDescent="0.3">
      <c r="A1079" s="15"/>
    </row>
    <row r="1080" spans="1:1" x14ac:dyDescent="0.3">
      <c r="A1080" s="15"/>
    </row>
    <row r="1081" spans="1:1" x14ac:dyDescent="0.3">
      <c r="A1081" s="15"/>
    </row>
    <row r="1082" spans="1:1" x14ac:dyDescent="0.3">
      <c r="A1082" s="15"/>
    </row>
    <row r="1083" spans="1:1" x14ac:dyDescent="0.3">
      <c r="A1083" s="15"/>
    </row>
    <row r="1084" spans="1:1" x14ac:dyDescent="0.3">
      <c r="A1084" s="15"/>
    </row>
    <row r="1085" spans="1:1" x14ac:dyDescent="0.3">
      <c r="A1085" s="15"/>
    </row>
    <row r="1086" spans="1:1" x14ac:dyDescent="0.3">
      <c r="A1086" s="15"/>
    </row>
    <row r="1087" spans="1:1" x14ac:dyDescent="0.3">
      <c r="A1087" s="15"/>
    </row>
    <row r="1088" spans="1:1" x14ac:dyDescent="0.3">
      <c r="A1088" s="15"/>
    </row>
    <row r="1089" spans="1:1" x14ac:dyDescent="0.3">
      <c r="A1089" s="15"/>
    </row>
    <row r="1090" spans="1:1" x14ac:dyDescent="0.3">
      <c r="A1090" s="15"/>
    </row>
    <row r="1091" spans="1:1" x14ac:dyDescent="0.3">
      <c r="A1091" s="15"/>
    </row>
    <row r="1092" spans="1:1" x14ac:dyDescent="0.3">
      <c r="A1092" s="15"/>
    </row>
    <row r="1093" spans="1:1" x14ac:dyDescent="0.3">
      <c r="A1093" s="15"/>
    </row>
    <row r="1094" spans="1:1" x14ac:dyDescent="0.3">
      <c r="A1094" s="15"/>
    </row>
    <row r="1095" spans="1:1" x14ac:dyDescent="0.3">
      <c r="A1095" s="15"/>
    </row>
    <row r="1096" spans="1:1" x14ac:dyDescent="0.3">
      <c r="A1096" s="15"/>
    </row>
    <row r="1097" spans="1:1" x14ac:dyDescent="0.3">
      <c r="A1097" s="15"/>
    </row>
    <row r="1098" spans="1:1" x14ac:dyDescent="0.3">
      <c r="A1098" s="15"/>
    </row>
    <row r="1099" spans="1:1" x14ac:dyDescent="0.3">
      <c r="A1099" s="15"/>
    </row>
    <row r="1100" spans="1:1" x14ac:dyDescent="0.3">
      <c r="A1100" s="15"/>
    </row>
    <row r="1101" spans="1:1" x14ac:dyDescent="0.3">
      <c r="A1101" s="15"/>
    </row>
    <row r="1102" spans="1:1" x14ac:dyDescent="0.3">
      <c r="A1102" s="15"/>
    </row>
    <row r="1103" spans="1:1" x14ac:dyDescent="0.3">
      <c r="A1103" s="15"/>
    </row>
    <row r="1104" spans="1:1" x14ac:dyDescent="0.3">
      <c r="A1104" s="15"/>
    </row>
    <row r="1105" spans="1:1" x14ac:dyDescent="0.3">
      <c r="A1105" s="15"/>
    </row>
    <row r="1106" spans="1:1" x14ac:dyDescent="0.3">
      <c r="A1106" s="15"/>
    </row>
    <row r="1107" spans="1:1" x14ac:dyDescent="0.3">
      <c r="A1107" s="15"/>
    </row>
    <row r="1108" spans="1:1" x14ac:dyDescent="0.3">
      <c r="A1108" s="15"/>
    </row>
    <row r="1109" spans="1:1" x14ac:dyDescent="0.3">
      <c r="A1109" s="15"/>
    </row>
    <row r="1110" spans="1:1" x14ac:dyDescent="0.3">
      <c r="A1110" s="15"/>
    </row>
    <row r="1111" spans="1:1" x14ac:dyDescent="0.3">
      <c r="A1111" s="15"/>
    </row>
    <row r="1112" spans="1:1" x14ac:dyDescent="0.3">
      <c r="A1112" s="15"/>
    </row>
    <row r="1113" spans="1:1" x14ac:dyDescent="0.3">
      <c r="A1113" s="15"/>
    </row>
    <row r="1114" spans="1:1" x14ac:dyDescent="0.3">
      <c r="A1114" s="15"/>
    </row>
    <row r="1115" spans="1:1" x14ac:dyDescent="0.3">
      <c r="A1115" s="15"/>
    </row>
    <row r="1116" spans="1:1" x14ac:dyDescent="0.3">
      <c r="A1116" s="15"/>
    </row>
    <row r="1117" spans="1:1" x14ac:dyDescent="0.3">
      <c r="A1117" s="15"/>
    </row>
    <row r="1118" spans="1:1" x14ac:dyDescent="0.3">
      <c r="A1118" s="15"/>
    </row>
    <row r="1119" spans="1:1" x14ac:dyDescent="0.3">
      <c r="A1119" s="15"/>
    </row>
    <row r="1120" spans="1:1" x14ac:dyDescent="0.3">
      <c r="A1120" s="15"/>
    </row>
    <row r="1121" spans="1:1" x14ac:dyDescent="0.3">
      <c r="A1121" s="15"/>
    </row>
    <row r="1122" spans="1:1" x14ac:dyDescent="0.3">
      <c r="A1122" s="15"/>
    </row>
    <row r="1123" spans="1:1" x14ac:dyDescent="0.3">
      <c r="A1123" s="15"/>
    </row>
    <row r="1124" spans="1:1" x14ac:dyDescent="0.3">
      <c r="A1124" s="15"/>
    </row>
    <row r="1125" spans="1:1" x14ac:dyDescent="0.3">
      <c r="A1125" s="15"/>
    </row>
    <row r="1126" spans="1:1" x14ac:dyDescent="0.3">
      <c r="A1126" s="15"/>
    </row>
    <row r="1127" spans="1:1" x14ac:dyDescent="0.3">
      <c r="A1127" s="15"/>
    </row>
    <row r="1128" spans="1:1" x14ac:dyDescent="0.3">
      <c r="A1128" s="15"/>
    </row>
    <row r="1129" spans="1:1" x14ac:dyDescent="0.3">
      <c r="A1129" s="15"/>
    </row>
    <row r="1130" spans="1:1" x14ac:dyDescent="0.3">
      <c r="A1130" s="15"/>
    </row>
    <row r="1131" spans="1:1" x14ac:dyDescent="0.3">
      <c r="A1131" s="15"/>
    </row>
    <row r="1132" spans="1:1" x14ac:dyDescent="0.3">
      <c r="A1132" s="15"/>
    </row>
    <row r="1133" spans="1:1" x14ac:dyDescent="0.3">
      <c r="A1133" s="15"/>
    </row>
    <row r="1134" spans="1:1" x14ac:dyDescent="0.3">
      <c r="A1134" s="15"/>
    </row>
    <row r="1135" spans="1:1" x14ac:dyDescent="0.3">
      <c r="A1135" s="15"/>
    </row>
    <row r="1136" spans="1:1" x14ac:dyDescent="0.3">
      <c r="A1136" s="15"/>
    </row>
    <row r="1137" spans="1:1" x14ac:dyDescent="0.3">
      <c r="A1137" s="15"/>
    </row>
    <row r="1138" spans="1:1" x14ac:dyDescent="0.3">
      <c r="A1138" s="15"/>
    </row>
    <row r="1139" spans="1:1" x14ac:dyDescent="0.3">
      <c r="A1139" s="15"/>
    </row>
    <row r="1140" spans="1:1" x14ac:dyDescent="0.3">
      <c r="A1140" s="15"/>
    </row>
    <row r="1141" spans="1:1" x14ac:dyDescent="0.3">
      <c r="A1141" s="15"/>
    </row>
    <row r="1142" spans="1:1" x14ac:dyDescent="0.3">
      <c r="A1142" s="15"/>
    </row>
    <row r="1143" spans="1:1" x14ac:dyDescent="0.3">
      <c r="A1143" s="15"/>
    </row>
    <row r="1144" spans="1:1" x14ac:dyDescent="0.3">
      <c r="A1144" s="15"/>
    </row>
    <row r="1145" spans="1:1" x14ac:dyDescent="0.3">
      <c r="A1145" s="15"/>
    </row>
    <row r="1146" spans="1:1" x14ac:dyDescent="0.3">
      <c r="A1146" s="15"/>
    </row>
    <row r="1147" spans="1:1" x14ac:dyDescent="0.3">
      <c r="A1147" s="15"/>
    </row>
    <row r="1148" spans="1:1" x14ac:dyDescent="0.3">
      <c r="A1148" s="15"/>
    </row>
    <row r="1149" spans="1:1" x14ac:dyDescent="0.3">
      <c r="A1149" s="15"/>
    </row>
    <row r="1150" spans="1:1" x14ac:dyDescent="0.3">
      <c r="A1150" s="15"/>
    </row>
    <row r="1151" spans="1:1" x14ac:dyDescent="0.3">
      <c r="A1151" s="15"/>
    </row>
    <row r="1152" spans="1:1" x14ac:dyDescent="0.3">
      <c r="A1152" s="15"/>
    </row>
    <row r="1153" spans="1:1" x14ac:dyDescent="0.3">
      <c r="A1153" s="15"/>
    </row>
    <row r="1154" spans="1:1" x14ac:dyDescent="0.3">
      <c r="A1154" s="15"/>
    </row>
    <row r="1155" spans="1:1" x14ac:dyDescent="0.3">
      <c r="A1155" s="15"/>
    </row>
    <row r="1156" spans="1:1" x14ac:dyDescent="0.3">
      <c r="A1156" s="15"/>
    </row>
    <row r="1157" spans="1:1" x14ac:dyDescent="0.3">
      <c r="A1157" s="15"/>
    </row>
    <row r="1158" spans="1:1" x14ac:dyDescent="0.3">
      <c r="A1158" s="15"/>
    </row>
    <row r="1159" spans="1:1" x14ac:dyDescent="0.3">
      <c r="A1159" s="15"/>
    </row>
    <row r="1160" spans="1:1" x14ac:dyDescent="0.3">
      <c r="A1160" s="15"/>
    </row>
    <row r="1161" spans="1:1" x14ac:dyDescent="0.3">
      <c r="A1161" s="15"/>
    </row>
    <row r="1162" spans="1:1" x14ac:dyDescent="0.3">
      <c r="A1162" s="15"/>
    </row>
    <row r="1163" spans="1:1" x14ac:dyDescent="0.3">
      <c r="A1163" s="15"/>
    </row>
    <row r="1164" spans="1:1" x14ac:dyDescent="0.3">
      <c r="A1164" s="15"/>
    </row>
    <row r="1165" spans="1:1" x14ac:dyDescent="0.3">
      <c r="A1165" s="15"/>
    </row>
    <row r="1166" spans="1:1" x14ac:dyDescent="0.3">
      <c r="A1166" s="15"/>
    </row>
    <row r="1167" spans="1:1" x14ac:dyDescent="0.3">
      <c r="A1167" s="15"/>
    </row>
    <row r="1168" spans="1:1" x14ac:dyDescent="0.3">
      <c r="A1168" s="15"/>
    </row>
    <row r="1169" spans="1:1" x14ac:dyDescent="0.3">
      <c r="A1169" s="15"/>
    </row>
    <row r="1170" spans="1:1" x14ac:dyDescent="0.3">
      <c r="A1170" s="15"/>
    </row>
    <row r="1171" spans="1:1" x14ac:dyDescent="0.3">
      <c r="A1171" s="15"/>
    </row>
    <row r="1172" spans="1:1" x14ac:dyDescent="0.3">
      <c r="A1172" s="15"/>
    </row>
    <row r="1173" spans="1:1" x14ac:dyDescent="0.3">
      <c r="A1173" s="15"/>
    </row>
    <row r="1174" spans="1:1" x14ac:dyDescent="0.3">
      <c r="A1174" s="15"/>
    </row>
    <row r="1175" spans="1:1" x14ac:dyDescent="0.3">
      <c r="A1175" s="15"/>
    </row>
    <row r="1176" spans="1:1" x14ac:dyDescent="0.3">
      <c r="A1176" s="15"/>
    </row>
    <row r="1177" spans="1:1" x14ac:dyDescent="0.3">
      <c r="A1177" s="15"/>
    </row>
    <row r="1178" spans="1:1" x14ac:dyDescent="0.3">
      <c r="A1178" s="15"/>
    </row>
    <row r="1179" spans="1:1" x14ac:dyDescent="0.3">
      <c r="A1179" s="15"/>
    </row>
    <row r="1180" spans="1:1" x14ac:dyDescent="0.3">
      <c r="A1180" s="15"/>
    </row>
    <row r="1181" spans="1:1" x14ac:dyDescent="0.3">
      <c r="A1181" s="15"/>
    </row>
    <row r="1182" spans="1:1" x14ac:dyDescent="0.3">
      <c r="A1182" s="15"/>
    </row>
    <row r="1183" spans="1:1" x14ac:dyDescent="0.3">
      <c r="A1183" s="15"/>
    </row>
    <row r="1184" spans="1:1" x14ac:dyDescent="0.3">
      <c r="A1184" s="15"/>
    </row>
    <row r="1185" spans="1:1" x14ac:dyDescent="0.3">
      <c r="A1185" s="15"/>
    </row>
    <row r="1186" spans="1:1" x14ac:dyDescent="0.3">
      <c r="A1186" s="15"/>
    </row>
    <row r="1187" spans="1:1" x14ac:dyDescent="0.3">
      <c r="A1187" s="15"/>
    </row>
    <row r="1188" spans="1:1" x14ac:dyDescent="0.3">
      <c r="A1188" s="15"/>
    </row>
    <row r="1189" spans="1:1" x14ac:dyDescent="0.3">
      <c r="A1189" s="15"/>
    </row>
    <row r="1190" spans="1:1" x14ac:dyDescent="0.3">
      <c r="A1190" s="15"/>
    </row>
    <row r="1191" spans="1:1" x14ac:dyDescent="0.3">
      <c r="A1191" s="15"/>
    </row>
    <row r="1192" spans="1:1" x14ac:dyDescent="0.3">
      <c r="A1192" s="15"/>
    </row>
    <row r="1193" spans="1:1" x14ac:dyDescent="0.3">
      <c r="A1193" s="15"/>
    </row>
    <row r="1194" spans="1:1" x14ac:dyDescent="0.3">
      <c r="A1194" s="15"/>
    </row>
    <row r="1195" spans="1:1" x14ac:dyDescent="0.3">
      <c r="A1195" s="15"/>
    </row>
    <row r="1196" spans="1:1" x14ac:dyDescent="0.3">
      <c r="A1196" s="15"/>
    </row>
    <row r="1197" spans="1:1" x14ac:dyDescent="0.3">
      <c r="A1197" s="15"/>
    </row>
    <row r="1198" spans="1:1" x14ac:dyDescent="0.3">
      <c r="A1198" s="15"/>
    </row>
    <row r="1199" spans="1:1" x14ac:dyDescent="0.3">
      <c r="A1199" s="15"/>
    </row>
    <row r="1200" spans="1:1" x14ac:dyDescent="0.3">
      <c r="A1200" s="15"/>
    </row>
    <row r="1201" spans="1:1" x14ac:dyDescent="0.3">
      <c r="A1201" s="15"/>
    </row>
    <row r="1202" spans="1:1" x14ac:dyDescent="0.3">
      <c r="A1202" s="15"/>
    </row>
    <row r="1203" spans="1:1" x14ac:dyDescent="0.3">
      <c r="A1203" s="15"/>
    </row>
    <row r="1204" spans="1:1" x14ac:dyDescent="0.3">
      <c r="A1204" s="15"/>
    </row>
    <row r="1205" spans="1:1" x14ac:dyDescent="0.3">
      <c r="A1205" s="15"/>
    </row>
    <row r="1206" spans="1:1" x14ac:dyDescent="0.3">
      <c r="A1206" s="15"/>
    </row>
    <row r="1207" spans="1:1" x14ac:dyDescent="0.3">
      <c r="A1207" s="15"/>
    </row>
    <row r="1208" spans="1:1" x14ac:dyDescent="0.3">
      <c r="A1208" s="15"/>
    </row>
    <row r="1209" spans="1:1" x14ac:dyDescent="0.3">
      <c r="A1209" s="15"/>
    </row>
    <row r="1210" spans="1:1" x14ac:dyDescent="0.3">
      <c r="A1210" s="15"/>
    </row>
    <row r="1211" spans="1:1" x14ac:dyDescent="0.3">
      <c r="A1211" s="15"/>
    </row>
    <row r="1212" spans="1:1" x14ac:dyDescent="0.3">
      <c r="A1212" s="15"/>
    </row>
    <row r="1213" spans="1:1" x14ac:dyDescent="0.3">
      <c r="A1213" s="15"/>
    </row>
    <row r="1214" spans="1:1" x14ac:dyDescent="0.3">
      <c r="A1214" s="15"/>
    </row>
    <row r="1215" spans="1:1" x14ac:dyDescent="0.3">
      <c r="A1215" s="15"/>
    </row>
    <row r="1216" spans="1:1" x14ac:dyDescent="0.3">
      <c r="A1216" s="15"/>
    </row>
    <row r="1217" spans="1:1" x14ac:dyDescent="0.3">
      <c r="A1217" s="15"/>
    </row>
    <row r="1218" spans="1:1" x14ac:dyDescent="0.3">
      <c r="A1218" s="15"/>
    </row>
    <row r="1219" spans="1:1" x14ac:dyDescent="0.3">
      <c r="A1219" s="15"/>
    </row>
    <row r="1220" spans="1:1" x14ac:dyDescent="0.3">
      <c r="A1220" s="15"/>
    </row>
    <row r="1221" spans="1:1" x14ac:dyDescent="0.3">
      <c r="A1221" s="15"/>
    </row>
    <row r="1222" spans="1:1" x14ac:dyDescent="0.3">
      <c r="A1222" s="15"/>
    </row>
    <row r="1223" spans="1:1" x14ac:dyDescent="0.3">
      <c r="A1223" s="15"/>
    </row>
    <row r="1224" spans="1:1" x14ac:dyDescent="0.3">
      <c r="A1224" s="15"/>
    </row>
    <row r="1225" spans="1:1" x14ac:dyDescent="0.3">
      <c r="A1225" s="15"/>
    </row>
    <row r="1226" spans="1:1" x14ac:dyDescent="0.3">
      <c r="A1226" s="15"/>
    </row>
    <row r="1227" spans="1:1" x14ac:dyDescent="0.3">
      <c r="A1227" s="15"/>
    </row>
    <row r="1228" spans="1:1" x14ac:dyDescent="0.3">
      <c r="A1228" s="15"/>
    </row>
    <row r="1229" spans="1:1" x14ac:dyDescent="0.3">
      <c r="A1229" s="15"/>
    </row>
    <row r="1230" spans="1:1" x14ac:dyDescent="0.3">
      <c r="A1230" s="15"/>
    </row>
    <row r="1231" spans="1:1" x14ac:dyDescent="0.3">
      <c r="A1231" s="15"/>
    </row>
    <row r="1232" spans="1:1" x14ac:dyDescent="0.3">
      <c r="A1232" s="15"/>
    </row>
    <row r="1233" spans="1:1" x14ac:dyDescent="0.3">
      <c r="A1233" s="15"/>
    </row>
    <row r="1234" spans="1:1" x14ac:dyDescent="0.3">
      <c r="A1234" s="15"/>
    </row>
    <row r="1235" spans="1:1" x14ac:dyDescent="0.3">
      <c r="A1235" s="15"/>
    </row>
    <row r="1236" spans="1:1" x14ac:dyDescent="0.3">
      <c r="A1236" s="15"/>
    </row>
    <row r="1237" spans="1:1" x14ac:dyDescent="0.3">
      <c r="A1237" s="15"/>
    </row>
    <row r="1238" spans="1:1" x14ac:dyDescent="0.3">
      <c r="A1238" s="15"/>
    </row>
    <row r="1239" spans="1:1" x14ac:dyDescent="0.3">
      <c r="A1239" s="15"/>
    </row>
    <row r="1240" spans="1:1" x14ac:dyDescent="0.3">
      <c r="A1240" s="15"/>
    </row>
    <row r="1241" spans="1:1" x14ac:dyDescent="0.3">
      <c r="A1241" s="15"/>
    </row>
    <row r="1242" spans="1:1" x14ac:dyDescent="0.3">
      <c r="A1242" s="15"/>
    </row>
    <row r="1243" spans="1:1" x14ac:dyDescent="0.3">
      <c r="A1243" s="15"/>
    </row>
    <row r="1244" spans="1:1" x14ac:dyDescent="0.3">
      <c r="A1244" s="15"/>
    </row>
    <row r="1245" spans="1:1" x14ac:dyDescent="0.3">
      <c r="A1245" s="15"/>
    </row>
    <row r="1246" spans="1:1" x14ac:dyDescent="0.3">
      <c r="A1246" s="15"/>
    </row>
    <row r="1247" spans="1:1" x14ac:dyDescent="0.3">
      <c r="A1247" s="15"/>
    </row>
    <row r="1248" spans="1:1" x14ac:dyDescent="0.3">
      <c r="A1248" s="15"/>
    </row>
    <row r="1249" spans="1:1" x14ac:dyDescent="0.3">
      <c r="A1249" s="15"/>
    </row>
    <row r="1250" spans="1:1" x14ac:dyDescent="0.3">
      <c r="A1250" s="15"/>
    </row>
    <row r="1251" spans="1:1" x14ac:dyDescent="0.3">
      <c r="A1251" s="15"/>
    </row>
    <row r="1252" spans="1:1" x14ac:dyDescent="0.3">
      <c r="A1252" s="15"/>
    </row>
    <row r="1253" spans="1:1" x14ac:dyDescent="0.3">
      <c r="A1253" s="15"/>
    </row>
    <row r="1254" spans="1:1" x14ac:dyDescent="0.3">
      <c r="A1254" s="15"/>
    </row>
    <row r="1255" spans="1:1" x14ac:dyDescent="0.3">
      <c r="A1255" s="15"/>
    </row>
    <row r="1256" spans="1:1" x14ac:dyDescent="0.3">
      <c r="A1256" s="15"/>
    </row>
    <row r="1257" spans="1:1" x14ac:dyDescent="0.3">
      <c r="A1257" s="15"/>
    </row>
    <row r="1258" spans="1:1" x14ac:dyDescent="0.3">
      <c r="A1258" s="15"/>
    </row>
    <row r="1259" spans="1:1" x14ac:dyDescent="0.3">
      <c r="A1259" s="15"/>
    </row>
    <row r="1260" spans="1:1" x14ac:dyDescent="0.3">
      <c r="A1260" s="15"/>
    </row>
    <row r="1261" spans="1:1" x14ac:dyDescent="0.3">
      <c r="A1261" s="15"/>
    </row>
    <row r="1262" spans="1:1" x14ac:dyDescent="0.3">
      <c r="A1262" s="15"/>
    </row>
    <row r="1263" spans="1:1" x14ac:dyDescent="0.3">
      <c r="A1263" s="15"/>
    </row>
    <row r="1264" spans="1:1" x14ac:dyDescent="0.3">
      <c r="A1264" s="15"/>
    </row>
    <row r="1265" spans="1:1" x14ac:dyDescent="0.3">
      <c r="A1265" s="15"/>
    </row>
    <row r="1266" spans="1:1" x14ac:dyDescent="0.3">
      <c r="A1266" s="15"/>
    </row>
    <row r="1267" spans="1:1" x14ac:dyDescent="0.3">
      <c r="A1267" s="15"/>
    </row>
    <row r="1268" spans="1:1" x14ac:dyDescent="0.3">
      <c r="A1268" s="15"/>
    </row>
    <row r="1269" spans="1:1" x14ac:dyDescent="0.3">
      <c r="A1269" s="15"/>
    </row>
    <row r="1270" spans="1:1" x14ac:dyDescent="0.3">
      <c r="A1270" s="15"/>
    </row>
    <row r="1271" spans="1:1" x14ac:dyDescent="0.3">
      <c r="A1271" s="15"/>
    </row>
    <row r="1272" spans="1:1" x14ac:dyDescent="0.3">
      <c r="A1272" s="15"/>
    </row>
    <row r="1273" spans="1:1" x14ac:dyDescent="0.3">
      <c r="A1273" s="15"/>
    </row>
    <row r="1274" spans="1:1" x14ac:dyDescent="0.3">
      <c r="A1274" s="15"/>
    </row>
    <row r="1275" spans="1:1" x14ac:dyDescent="0.3">
      <c r="A1275" s="15"/>
    </row>
    <row r="1276" spans="1:1" x14ac:dyDescent="0.3">
      <c r="A1276" s="15"/>
    </row>
    <row r="1277" spans="1:1" x14ac:dyDescent="0.3">
      <c r="A1277" s="15"/>
    </row>
    <row r="1278" spans="1:1" x14ac:dyDescent="0.3">
      <c r="A1278" s="15"/>
    </row>
    <row r="1279" spans="1:1" x14ac:dyDescent="0.3">
      <c r="A1279" s="15"/>
    </row>
    <row r="1280" spans="1:1" x14ac:dyDescent="0.3">
      <c r="A1280" s="15"/>
    </row>
    <row r="1281" spans="1:1" x14ac:dyDescent="0.3">
      <c r="A1281" s="15"/>
    </row>
    <row r="1282" spans="1:1" x14ac:dyDescent="0.3">
      <c r="A1282" s="15"/>
    </row>
    <row r="1283" spans="1:1" x14ac:dyDescent="0.3">
      <c r="A1283" s="15"/>
    </row>
    <row r="1284" spans="1:1" x14ac:dyDescent="0.3">
      <c r="A1284" s="15"/>
    </row>
    <row r="1285" spans="1:1" x14ac:dyDescent="0.3">
      <c r="A1285" s="15"/>
    </row>
    <row r="1286" spans="1:1" x14ac:dyDescent="0.3">
      <c r="A1286" s="15"/>
    </row>
    <row r="1287" spans="1:1" x14ac:dyDescent="0.3">
      <c r="A1287" s="15"/>
    </row>
    <row r="1288" spans="1:1" x14ac:dyDescent="0.3">
      <c r="A1288" s="15"/>
    </row>
    <row r="1289" spans="1:1" x14ac:dyDescent="0.3">
      <c r="A1289" s="15"/>
    </row>
    <row r="1290" spans="1:1" x14ac:dyDescent="0.3">
      <c r="A1290" s="15"/>
    </row>
    <row r="1291" spans="1:1" x14ac:dyDescent="0.3">
      <c r="A1291" s="15"/>
    </row>
    <row r="1292" spans="1:1" x14ac:dyDescent="0.3">
      <c r="A1292" s="15"/>
    </row>
    <row r="1293" spans="1:1" x14ac:dyDescent="0.3">
      <c r="A1293" s="15"/>
    </row>
    <row r="1294" spans="1:1" x14ac:dyDescent="0.3">
      <c r="A1294" s="15"/>
    </row>
    <row r="1295" spans="1:1" x14ac:dyDescent="0.3">
      <c r="A1295" s="15"/>
    </row>
    <row r="1296" spans="1:1" x14ac:dyDescent="0.3">
      <c r="A1296" s="15"/>
    </row>
    <row r="1297" spans="1:1" x14ac:dyDescent="0.3">
      <c r="A1297" s="15"/>
    </row>
    <row r="1298" spans="1:1" x14ac:dyDescent="0.3">
      <c r="A1298" s="15"/>
    </row>
    <row r="1299" spans="1:1" x14ac:dyDescent="0.3">
      <c r="A1299" s="15"/>
    </row>
    <row r="1300" spans="1:1" x14ac:dyDescent="0.3">
      <c r="A1300" s="15"/>
    </row>
    <row r="1301" spans="1:1" x14ac:dyDescent="0.3">
      <c r="A1301" s="15"/>
    </row>
    <row r="1302" spans="1:1" x14ac:dyDescent="0.3">
      <c r="A1302" s="15"/>
    </row>
    <row r="1303" spans="1:1" x14ac:dyDescent="0.3">
      <c r="A1303" s="15"/>
    </row>
    <row r="1304" spans="1:1" x14ac:dyDescent="0.3">
      <c r="A1304" s="15"/>
    </row>
    <row r="1305" spans="1:1" x14ac:dyDescent="0.3">
      <c r="A1305" s="15"/>
    </row>
    <row r="1306" spans="1:1" x14ac:dyDescent="0.3">
      <c r="A1306" s="15"/>
    </row>
    <row r="1307" spans="1:1" x14ac:dyDescent="0.3">
      <c r="A1307" s="15"/>
    </row>
    <row r="1308" spans="1:1" x14ac:dyDescent="0.3">
      <c r="A1308" s="15"/>
    </row>
    <row r="1309" spans="1:1" x14ac:dyDescent="0.3">
      <c r="A1309" s="15"/>
    </row>
    <row r="1310" spans="1:1" x14ac:dyDescent="0.3">
      <c r="A1310" s="15"/>
    </row>
    <row r="1311" spans="1:1" x14ac:dyDescent="0.3">
      <c r="A1311" s="15"/>
    </row>
    <row r="1312" spans="1:1" x14ac:dyDescent="0.3">
      <c r="A1312" s="15"/>
    </row>
    <row r="1313" spans="1:1" x14ac:dyDescent="0.3">
      <c r="A1313" s="15"/>
    </row>
    <row r="1314" spans="1:1" x14ac:dyDescent="0.3">
      <c r="A1314" s="15"/>
    </row>
    <row r="1315" spans="1:1" x14ac:dyDescent="0.3">
      <c r="A1315" s="15"/>
    </row>
    <row r="1316" spans="1:1" x14ac:dyDescent="0.3">
      <c r="A1316" s="15"/>
    </row>
    <row r="1317" spans="1:1" x14ac:dyDescent="0.3">
      <c r="A1317" s="15"/>
    </row>
    <row r="1318" spans="1:1" x14ac:dyDescent="0.3">
      <c r="A1318" s="15"/>
    </row>
    <row r="1319" spans="1:1" x14ac:dyDescent="0.3">
      <c r="A1319" s="15"/>
    </row>
    <row r="1320" spans="1:1" x14ac:dyDescent="0.3">
      <c r="A1320" s="15"/>
    </row>
    <row r="1321" spans="1:1" x14ac:dyDescent="0.3">
      <c r="A1321" s="15"/>
    </row>
    <row r="1322" spans="1:1" x14ac:dyDescent="0.3">
      <c r="A1322" s="15"/>
    </row>
    <row r="1323" spans="1:1" x14ac:dyDescent="0.3">
      <c r="A1323" s="15"/>
    </row>
    <row r="1324" spans="1:1" x14ac:dyDescent="0.3">
      <c r="A1324" s="15"/>
    </row>
    <row r="1325" spans="1:1" x14ac:dyDescent="0.3">
      <c r="A1325" s="15"/>
    </row>
    <row r="1326" spans="1:1" x14ac:dyDescent="0.3">
      <c r="A1326" s="15"/>
    </row>
    <row r="1327" spans="1:1" x14ac:dyDescent="0.3">
      <c r="A1327" s="15"/>
    </row>
    <row r="1328" spans="1:1" x14ac:dyDescent="0.3">
      <c r="A1328" s="15"/>
    </row>
    <row r="1329" spans="1:1" x14ac:dyDescent="0.3">
      <c r="A1329" s="15"/>
    </row>
    <row r="1330" spans="1:1" x14ac:dyDescent="0.3">
      <c r="A1330" s="15"/>
    </row>
    <row r="1331" spans="1:1" x14ac:dyDescent="0.3">
      <c r="A1331" s="15"/>
    </row>
    <row r="1332" spans="1:1" x14ac:dyDescent="0.3">
      <c r="A1332" s="15"/>
    </row>
    <row r="1333" spans="1:1" x14ac:dyDescent="0.3">
      <c r="A1333" s="15"/>
    </row>
    <row r="1334" spans="1:1" x14ac:dyDescent="0.3">
      <c r="A1334" s="15"/>
    </row>
    <row r="1335" spans="1:1" x14ac:dyDescent="0.3">
      <c r="A1335" s="15"/>
    </row>
    <row r="1336" spans="1:1" x14ac:dyDescent="0.3">
      <c r="A1336" s="15"/>
    </row>
    <row r="1337" spans="1:1" x14ac:dyDescent="0.3">
      <c r="A1337" s="15"/>
    </row>
    <row r="1338" spans="1:1" x14ac:dyDescent="0.3">
      <c r="A1338" s="15"/>
    </row>
    <row r="1339" spans="1:1" x14ac:dyDescent="0.3">
      <c r="A1339" s="15"/>
    </row>
    <row r="1340" spans="1:1" x14ac:dyDescent="0.3">
      <c r="A1340" s="15"/>
    </row>
    <row r="1341" spans="1:1" x14ac:dyDescent="0.3">
      <c r="A1341" s="15"/>
    </row>
    <row r="1342" spans="1:1" x14ac:dyDescent="0.3">
      <c r="A1342" s="15"/>
    </row>
    <row r="1343" spans="1:1" x14ac:dyDescent="0.3">
      <c r="A1343" s="15"/>
    </row>
    <row r="1344" spans="1:1" x14ac:dyDescent="0.3">
      <c r="A1344" s="15"/>
    </row>
    <row r="1345" spans="1:1" x14ac:dyDescent="0.3">
      <c r="A1345" s="15"/>
    </row>
    <row r="1346" spans="1:1" x14ac:dyDescent="0.3">
      <c r="A1346" s="15"/>
    </row>
    <row r="1347" spans="1:1" x14ac:dyDescent="0.3">
      <c r="A1347" s="15"/>
    </row>
    <row r="1348" spans="1:1" x14ac:dyDescent="0.3">
      <c r="A1348" s="15"/>
    </row>
    <row r="1349" spans="1:1" x14ac:dyDescent="0.3">
      <c r="A1349" s="15"/>
    </row>
    <row r="1350" spans="1:1" x14ac:dyDescent="0.3">
      <c r="A1350" s="15"/>
    </row>
    <row r="1351" spans="1:1" x14ac:dyDescent="0.3">
      <c r="A1351" s="15"/>
    </row>
    <row r="1352" spans="1:1" x14ac:dyDescent="0.3">
      <c r="A1352" s="15"/>
    </row>
    <row r="1353" spans="1:1" x14ac:dyDescent="0.3">
      <c r="A1353" s="15"/>
    </row>
    <row r="1354" spans="1:1" x14ac:dyDescent="0.3">
      <c r="A1354" s="15"/>
    </row>
    <row r="1355" spans="1:1" x14ac:dyDescent="0.3">
      <c r="A1355" s="15"/>
    </row>
    <row r="1356" spans="1:1" x14ac:dyDescent="0.3">
      <c r="A1356" s="15"/>
    </row>
    <row r="1357" spans="1:1" x14ac:dyDescent="0.3">
      <c r="A1357" s="15"/>
    </row>
    <row r="1358" spans="1:1" x14ac:dyDescent="0.3">
      <c r="A1358" s="15"/>
    </row>
    <row r="1359" spans="1:1" x14ac:dyDescent="0.3">
      <c r="A1359" s="15"/>
    </row>
    <row r="1360" spans="1:1" x14ac:dyDescent="0.3">
      <c r="A1360" s="15"/>
    </row>
    <row r="1361" spans="1:1" x14ac:dyDescent="0.3">
      <c r="A1361" s="15"/>
    </row>
    <row r="1362" spans="1:1" x14ac:dyDescent="0.3">
      <c r="A1362" s="15"/>
    </row>
    <row r="1363" spans="1:1" x14ac:dyDescent="0.3">
      <c r="A1363" s="15"/>
    </row>
    <row r="1364" spans="1:1" x14ac:dyDescent="0.3">
      <c r="A1364" s="15"/>
    </row>
    <row r="1365" spans="1:1" x14ac:dyDescent="0.3">
      <c r="A1365" s="15"/>
    </row>
    <row r="1366" spans="1:1" x14ac:dyDescent="0.3">
      <c r="A1366" s="15"/>
    </row>
    <row r="1367" spans="1:1" x14ac:dyDescent="0.3">
      <c r="A1367" s="15"/>
    </row>
    <row r="1368" spans="1:1" x14ac:dyDescent="0.3">
      <c r="A1368" s="15"/>
    </row>
    <row r="1369" spans="1:1" x14ac:dyDescent="0.3">
      <c r="A1369" s="15"/>
    </row>
    <row r="1370" spans="1:1" x14ac:dyDescent="0.3">
      <c r="A1370" s="15"/>
    </row>
    <row r="1371" spans="1:1" x14ac:dyDescent="0.3">
      <c r="A1371" s="15"/>
    </row>
    <row r="1372" spans="1:1" x14ac:dyDescent="0.3">
      <c r="A1372" s="15"/>
    </row>
    <row r="1373" spans="1:1" x14ac:dyDescent="0.3">
      <c r="A1373" s="15"/>
    </row>
    <row r="1374" spans="1:1" x14ac:dyDescent="0.3">
      <c r="A1374" s="15"/>
    </row>
    <row r="1375" spans="1:1" x14ac:dyDescent="0.3">
      <c r="A1375" s="15"/>
    </row>
    <row r="1376" spans="1:1" x14ac:dyDescent="0.3">
      <c r="A1376" s="15"/>
    </row>
    <row r="1377" spans="1:1" x14ac:dyDescent="0.3">
      <c r="A1377" s="15"/>
    </row>
    <row r="1378" spans="1:1" x14ac:dyDescent="0.3">
      <c r="A1378" s="15"/>
    </row>
    <row r="1379" spans="1:1" x14ac:dyDescent="0.3">
      <c r="A1379" s="15"/>
    </row>
    <row r="1380" spans="1:1" x14ac:dyDescent="0.3">
      <c r="A1380" s="15"/>
    </row>
    <row r="1381" spans="1:1" x14ac:dyDescent="0.3">
      <c r="A1381" s="15"/>
    </row>
    <row r="1382" spans="1:1" x14ac:dyDescent="0.3">
      <c r="A1382" s="15"/>
    </row>
    <row r="1383" spans="1:1" x14ac:dyDescent="0.3">
      <c r="A1383" s="15"/>
    </row>
    <row r="1384" spans="1:1" x14ac:dyDescent="0.3">
      <c r="A1384" s="15"/>
    </row>
    <row r="1385" spans="1:1" x14ac:dyDescent="0.3">
      <c r="A1385" s="15"/>
    </row>
    <row r="1386" spans="1:1" x14ac:dyDescent="0.3">
      <c r="A1386" s="15"/>
    </row>
    <row r="1387" spans="1:1" x14ac:dyDescent="0.3">
      <c r="A1387" s="15"/>
    </row>
    <row r="1388" spans="1:1" x14ac:dyDescent="0.3">
      <c r="A1388" s="15"/>
    </row>
    <row r="1389" spans="1:1" x14ac:dyDescent="0.3">
      <c r="A1389" s="15"/>
    </row>
    <row r="1390" spans="1:1" x14ac:dyDescent="0.3">
      <c r="A1390" s="15"/>
    </row>
    <row r="1391" spans="1:1" x14ac:dyDescent="0.3">
      <c r="A1391" s="15"/>
    </row>
    <row r="1392" spans="1:1" x14ac:dyDescent="0.3">
      <c r="A1392" s="15"/>
    </row>
    <row r="1393" spans="1:1" x14ac:dyDescent="0.3">
      <c r="A1393" s="15"/>
    </row>
    <row r="1394" spans="1:1" x14ac:dyDescent="0.3">
      <c r="A1394" s="15"/>
    </row>
    <row r="1395" spans="1:1" x14ac:dyDescent="0.3">
      <c r="A1395" s="15"/>
    </row>
    <row r="1396" spans="1:1" x14ac:dyDescent="0.3">
      <c r="A1396" s="15"/>
    </row>
    <row r="1397" spans="1:1" x14ac:dyDescent="0.3">
      <c r="A1397" s="15"/>
    </row>
    <row r="1398" spans="1:1" x14ac:dyDescent="0.3">
      <c r="A1398" s="15"/>
    </row>
    <row r="1399" spans="1:1" x14ac:dyDescent="0.3">
      <c r="A1399" s="15"/>
    </row>
    <row r="1400" spans="1:1" x14ac:dyDescent="0.3">
      <c r="A1400" s="15"/>
    </row>
    <row r="1401" spans="1:1" x14ac:dyDescent="0.3">
      <c r="A1401" s="15"/>
    </row>
    <row r="1402" spans="1:1" x14ac:dyDescent="0.3">
      <c r="A1402" s="15"/>
    </row>
    <row r="1403" spans="1:1" x14ac:dyDescent="0.3">
      <c r="A1403" s="15"/>
    </row>
    <row r="1404" spans="1:1" x14ac:dyDescent="0.3">
      <c r="A1404" s="15"/>
    </row>
    <row r="1405" spans="1:1" x14ac:dyDescent="0.3">
      <c r="A1405" s="15"/>
    </row>
    <row r="1406" spans="1:1" x14ac:dyDescent="0.3">
      <c r="A1406" s="15"/>
    </row>
    <row r="1407" spans="1:1" x14ac:dyDescent="0.3">
      <c r="A1407" s="15"/>
    </row>
    <row r="1408" spans="1:1" x14ac:dyDescent="0.3">
      <c r="A1408" s="15"/>
    </row>
    <row r="1409" spans="1:1" x14ac:dyDescent="0.3">
      <c r="A1409" s="15"/>
    </row>
    <row r="1410" spans="1:1" x14ac:dyDescent="0.3">
      <c r="A1410" s="15"/>
    </row>
    <row r="1411" spans="1:1" x14ac:dyDescent="0.3">
      <c r="A1411" s="15"/>
    </row>
    <row r="1412" spans="1:1" x14ac:dyDescent="0.3">
      <c r="A1412" s="15"/>
    </row>
    <row r="1413" spans="1:1" x14ac:dyDescent="0.3">
      <c r="A1413" s="15"/>
    </row>
    <row r="1414" spans="1:1" x14ac:dyDescent="0.3">
      <c r="A1414" s="15"/>
    </row>
    <row r="1415" spans="1:1" x14ac:dyDescent="0.3">
      <c r="A1415" s="15"/>
    </row>
    <row r="1416" spans="1:1" x14ac:dyDescent="0.3">
      <c r="A1416" s="15"/>
    </row>
    <row r="1417" spans="1:1" x14ac:dyDescent="0.3">
      <c r="A1417" s="15"/>
    </row>
    <row r="1418" spans="1:1" x14ac:dyDescent="0.3">
      <c r="A1418" s="15"/>
    </row>
    <row r="1419" spans="1:1" x14ac:dyDescent="0.3">
      <c r="A1419" s="15"/>
    </row>
    <row r="1420" spans="1:1" x14ac:dyDescent="0.3">
      <c r="A1420" s="15"/>
    </row>
    <row r="1421" spans="1:1" x14ac:dyDescent="0.3">
      <c r="A1421" s="15"/>
    </row>
    <row r="1422" spans="1:1" x14ac:dyDescent="0.3">
      <c r="A1422" s="15"/>
    </row>
    <row r="1423" spans="1:1" x14ac:dyDescent="0.3">
      <c r="A1423" s="15"/>
    </row>
    <row r="1424" spans="1:1" x14ac:dyDescent="0.3">
      <c r="A1424" s="15"/>
    </row>
    <row r="1425" spans="1:1" x14ac:dyDescent="0.3">
      <c r="A1425" s="15"/>
    </row>
    <row r="1426" spans="1:1" x14ac:dyDescent="0.3">
      <c r="A1426" s="15"/>
    </row>
    <row r="1427" spans="1:1" x14ac:dyDescent="0.3">
      <c r="A1427" s="15"/>
    </row>
    <row r="1428" spans="1:1" x14ac:dyDescent="0.3">
      <c r="A1428" s="15"/>
    </row>
    <row r="1429" spans="1:1" x14ac:dyDescent="0.3">
      <c r="A1429" s="15"/>
    </row>
    <row r="1430" spans="1:1" x14ac:dyDescent="0.3">
      <c r="A1430" s="15"/>
    </row>
    <row r="1431" spans="1:1" x14ac:dyDescent="0.3">
      <c r="A1431" s="15"/>
    </row>
    <row r="1432" spans="1:1" x14ac:dyDescent="0.3">
      <c r="A1432" s="15"/>
    </row>
    <row r="1433" spans="1:1" x14ac:dyDescent="0.3">
      <c r="A1433" s="15"/>
    </row>
    <row r="1434" spans="1:1" x14ac:dyDescent="0.3">
      <c r="A1434" s="15"/>
    </row>
    <row r="1435" spans="1:1" x14ac:dyDescent="0.3">
      <c r="A1435" s="15"/>
    </row>
    <row r="1436" spans="1:1" x14ac:dyDescent="0.3">
      <c r="A1436" s="15"/>
    </row>
    <row r="1437" spans="1:1" x14ac:dyDescent="0.3">
      <c r="A1437" s="15"/>
    </row>
    <row r="1438" spans="1:1" x14ac:dyDescent="0.3">
      <c r="A1438" s="15"/>
    </row>
    <row r="1439" spans="1:1" x14ac:dyDescent="0.3">
      <c r="A1439" s="15"/>
    </row>
    <row r="1440" spans="1:1" x14ac:dyDescent="0.3">
      <c r="A1440" s="15"/>
    </row>
    <row r="1441" spans="1:1" x14ac:dyDescent="0.3">
      <c r="A1441" s="15"/>
    </row>
    <row r="1442" spans="1:1" x14ac:dyDescent="0.3">
      <c r="A1442" s="15"/>
    </row>
    <row r="1443" spans="1:1" x14ac:dyDescent="0.3">
      <c r="A1443" s="15"/>
    </row>
    <row r="1444" spans="1:1" x14ac:dyDescent="0.3">
      <c r="A1444" s="15"/>
    </row>
    <row r="1445" spans="1:1" x14ac:dyDescent="0.3">
      <c r="A1445" s="15"/>
    </row>
    <row r="1446" spans="1:1" x14ac:dyDescent="0.3">
      <c r="A1446" s="15"/>
    </row>
    <row r="1447" spans="1:1" x14ac:dyDescent="0.3">
      <c r="A1447" s="15"/>
    </row>
    <row r="1448" spans="1:1" x14ac:dyDescent="0.3">
      <c r="A1448" s="15"/>
    </row>
    <row r="1449" spans="1:1" x14ac:dyDescent="0.3">
      <c r="A1449" s="15"/>
    </row>
    <row r="1450" spans="1:1" x14ac:dyDescent="0.3">
      <c r="A1450" s="15"/>
    </row>
    <row r="1451" spans="1:1" x14ac:dyDescent="0.3">
      <c r="A1451" s="15"/>
    </row>
    <row r="1452" spans="1:1" x14ac:dyDescent="0.3">
      <c r="A1452" s="15"/>
    </row>
    <row r="1453" spans="1:1" x14ac:dyDescent="0.3">
      <c r="A1453" s="15"/>
    </row>
    <row r="1454" spans="1:1" x14ac:dyDescent="0.3">
      <c r="A1454" s="15"/>
    </row>
    <row r="1455" spans="1:1" x14ac:dyDescent="0.3">
      <c r="A1455" s="15"/>
    </row>
    <row r="1456" spans="1:1" x14ac:dyDescent="0.3">
      <c r="A1456" s="15"/>
    </row>
    <row r="1457" spans="1:1" x14ac:dyDescent="0.3">
      <c r="A1457" s="15"/>
    </row>
    <row r="1458" spans="1:1" x14ac:dyDescent="0.3">
      <c r="A1458" s="15"/>
    </row>
    <row r="1459" spans="1:1" x14ac:dyDescent="0.3">
      <c r="A1459" s="15"/>
    </row>
    <row r="1460" spans="1:1" x14ac:dyDescent="0.3">
      <c r="A1460" s="15"/>
    </row>
    <row r="1461" spans="1:1" x14ac:dyDescent="0.3">
      <c r="A1461" s="15"/>
    </row>
    <row r="1462" spans="1:1" x14ac:dyDescent="0.3">
      <c r="A1462" s="15"/>
    </row>
    <row r="1463" spans="1:1" x14ac:dyDescent="0.3">
      <c r="A1463" s="15"/>
    </row>
    <row r="1464" spans="1:1" x14ac:dyDescent="0.3">
      <c r="A1464" s="15"/>
    </row>
    <row r="1465" spans="1:1" x14ac:dyDescent="0.3">
      <c r="A1465" s="15"/>
    </row>
    <row r="1466" spans="1:1" x14ac:dyDescent="0.3">
      <c r="A1466" s="15"/>
    </row>
    <row r="1467" spans="1:1" x14ac:dyDescent="0.3">
      <c r="A1467" s="15"/>
    </row>
    <row r="1468" spans="1:1" x14ac:dyDescent="0.3">
      <c r="A1468" s="15"/>
    </row>
    <row r="1469" spans="1:1" x14ac:dyDescent="0.3">
      <c r="A1469" s="15"/>
    </row>
    <row r="1470" spans="1:1" x14ac:dyDescent="0.3">
      <c r="A1470" s="15"/>
    </row>
    <row r="1471" spans="1:1" x14ac:dyDescent="0.3">
      <c r="A1471" s="15"/>
    </row>
    <row r="1472" spans="1:1" x14ac:dyDescent="0.3">
      <c r="A1472" s="15"/>
    </row>
    <row r="1473" spans="1:1" x14ac:dyDescent="0.3">
      <c r="A1473" s="15"/>
    </row>
    <row r="1474" spans="1:1" x14ac:dyDescent="0.3">
      <c r="A1474" s="15"/>
    </row>
    <row r="1475" spans="1:1" x14ac:dyDescent="0.3">
      <c r="A1475" s="15"/>
    </row>
    <row r="1476" spans="1:1" x14ac:dyDescent="0.3">
      <c r="A1476" s="15"/>
    </row>
    <row r="1477" spans="1:1" x14ac:dyDescent="0.3">
      <c r="A1477" s="15"/>
    </row>
    <row r="1478" spans="1:1" x14ac:dyDescent="0.3">
      <c r="A1478" s="15"/>
    </row>
    <row r="1479" spans="1:1" x14ac:dyDescent="0.3">
      <c r="A1479" s="15"/>
    </row>
    <row r="1480" spans="1:1" x14ac:dyDescent="0.3">
      <c r="A1480" s="15"/>
    </row>
    <row r="1481" spans="1:1" x14ac:dyDescent="0.3">
      <c r="A1481" s="15"/>
    </row>
    <row r="1482" spans="1:1" x14ac:dyDescent="0.3">
      <c r="A1482" s="15"/>
    </row>
    <row r="1483" spans="1:1" x14ac:dyDescent="0.3">
      <c r="A1483" s="15"/>
    </row>
    <row r="1484" spans="1:1" x14ac:dyDescent="0.3">
      <c r="A1484" s="15"/>
    </row>
    <row r="1485" spans="1:1" x14ac:dyDescent="0.3">
      <c r="A1485" s="15"/>
    </row>
    <row r="1486" spans="1:1" x14ac:dyDescent="0.3">
      <c r="A1486" s="15"/>
    </row>
    <row r="1487" spans="1:1" x14ac:dyDescent="0.3">
      <c r="A1487" s="15"/>
    </row>
    <row r="1488" spans="1:1" x14ac:dyDescent="0.3">
      <c r="A1488" s="15"/>
    </row>
    <row r="1489" spans="1:1" x14ac:dyDescent="0.3">
      <c r="A1489" s="15"/>
    </row>
    <row r="1490" spans="1:1" x14ac:dyDescent="0.3">
      <c r="A1490" s="15"/>
    </row>
    <row r="1491" spans="1:1" x14ac:dyDescent="0.3">
      <c r="A1491" s="15"/>
    </row>
    <row r="1492" spans="1:1" x14ac:dyDescent="0.3">
      <c r="A1492" s="15"/>
    </row>
    <row r="1493" spans="1:1" x14ac:dyDescent="0.3">
      <c r="A1493" s="15"/>
    </row>
    <row r="1494" spans="1:1" x14ac:dyDescent="0.3">
      <c r="A1494" s="15"/>
    </row>
    <row r="1495" spans="1:1" x14ac:dyDescent="0.3">
      <c r="A1495" s="15"/>
    </row>
    <row r="1496" spans="1:1" x14ac:dyDescent="0.3">
      <c r="A1496" s="15"/>
    </row>
    <row r="1497" spans="1:1" x14ac:dyDescent="0.3">
      <c r="A1497" s="15"/>
    </row>
    <row r="1498" spans="1:1" x14ac:dyDescent="0.3">
      <c r="A1498" s="15"/>
    </row>
    <row r="1499" spans="1:1" x14ac:dyDescent="0.3">
      <c r="A1499" s="15"/>
    </row>
    <row r="1500" spans="1:1" x14ac:dyDescent="0.3">
      <c r="A1500" s="15"/>
    </row>
    <row r="1501" spans="1:1" x14ac:dyDescent="0.3">
      <c r="A1501" s="15"/>
    </row>
    <row r="1502" spans="1:1" x14ac:dyDescent="0.3">
      <c r="A1502" s="15"/>
    </row>
    <row r="1503" spans="1:1" x14ac:dyDescent="0.3">
      <c r="A1503" s="15"/>
    </row>
    <row r="1504" spans="1:1" x14ac:dyDescent="0.3">
      <c r="A1504" s="15"/>
    </row>
    <row r="1505" spans="1:1" x14ac:dyDescent="0.3">
      <c r="A1505" s="15"/>
    </row>
    <row r="1506" spans="1:1" x14ac:dyDescent="0.3">
      <c r="A1506" s="15"/>
    </row>
    <row r="1507" spans="1:1" x14ac:dyDescent="0.3">
      <c r="A1507" s="15"/>
    </row>
    <row r="1508" spans="1:1" x14ac:dyDescent="0.3">
      <c r="A1508" s="15"/>
    </row>
    <row r="1509" spans="1:1" x14ac:dyDescent="0.3">
      <c r="A1509" s="15"/>
    </row>
    <row r="1510" spans="1:1" x14ac:dyDescent="0.3">
      <c r="A1510" s="15"/>
    </row>
    <row r="1511" spans="1:1" x14ac:dyDescent="0.3">
      <c r="A1511" s="15"/>
    </row>
    <row r="1512" spans="1:1" x14ac:dyDescent="0.3">
      <c r="A1512" s="15"/>
    </row>
    <row r="1513" spans="1:1" x14ac:dyDescent="0.3">
      <c r="A1513" s="15"/>
    </row>
    <row r="1514" spans="1:1" x14ac:dyDescent="0.3">
      <c r="A1514" s="15"/>
    </row>
    <row r="1515" spans="1:1" x14ac:dyDescent="0.3">
      <c r="A1515" s="15"/>
    </row>
    <row r="1516" spans="1:1" x14ac:dyDescent="0.3">
      <c r="A1516" s="15"/>
    </row>
    <row r="1517" spans="1:1" x14ac:dyDescent="0.3">
      <c r="A1517" s="15"/>
    </row>
    <row r="1518" spans="1:1" x14ac:dyDescent="0.3">
      <c r="A1518" s="15"/>
    </row>
    <row r="1519" spans="1:1" x14ac:dyDescent="0.3">
      <c r="A1519" s="15"/>
    </row>
    <row r="1520" spans="1:1" x14ac:dyDescent="0.3">
      <c r="A1520" s="15"/>
    </row>
    <row r="1521" spans="1:1" x14ac:dyDescent="0.3">
      <c r="A1521" s="15"/>
    </row>
    <row r="1522" spans="1:1" x14ac:dyDescent="0.3">
      <c r="A1522" s="15"/>
    </row>
    <row r="1523" spans="1:1" x14ac:dyDescent="0.3">
      <c r="A1523" s="15"/>
    </row>
    <row r="1524" spans="1:1" x14ac:dyDescent="0.3">
      <c r="A1524" s="15"/>
    </row>
    <row r="1525" spans="1:1" x14ac:dyDescent="0.3">
      <c r="A1525" s="15"/>
    </row>
    <row r="1526" spans="1:1" x14ac:dyDescent="0.3">
      <c r="A1526" s="15"/>
    </row>
    <row r="1527" spans="1:1" x14ac:dyDescent="0.3">
      <c r="A1527" s="15"/>
    </row>
    <row r="1528" spans="1:1" x14ac:dyDescent="0.3">
      <c r="A1528" s="15"/>
    </row>
    <row r="1529" spans="1:1" x14ac:dyDescent="0.3">
      <c r="A1529" s="15"/>
    </row>
    <row r="1530" spans="1:1" x14ac:dyDescent="0.3">
      <c r="A1530" s="15"/>
    </row>
    <row r="1531" spans="1:1" x14ac:dyDescent="0.3">
      <c r="A1531" s="15"/>
    </row>
    <row r="1532" spans="1:1" x14ac:dyDescent="0.3">
      <c r="A1532" s="15"/>
    </row>
    <row r="1533" spans="1:1" x14ac:dyDescent="0.3">
      <c r="A1533" s="15"/>
    </row>
    <row r="1534" spans="1:1" x14ac:dyDescent="0.3">
      <c r="A1534" s="15"/>
    </row>
    <row r="1535" spans="1:1" x14ac:dyDescent="0.3">
      <c r="A1535" s="15"/>
    </row>
    <row r="1536" spans="1:1" x14ac:dyDescent="0.3">
      <c r="A1536" s="15"/>
    </row>
    <row r="1537" spans="1:1" x14ac:dyDescent="0.3">
      <c r="A1537" s="15"/>
    </row>
    <row r="1538" spans="1:1" x14ac:dyDescent="0.3">
      <c r="A1538" s="15"/>
    </row>
    <row r="1539" spans="1:1" x14ac:dyDescent="0.3">
      <c r="A1539" s="15"/>
    </row>
    <row r="1540" spans="1:1" x14ac:dyDescent="0.3">
      <c r="A1540" s="15"/>
    </row>
    <row r="1541" spans="1:1" x14ac:dyDescent="0.3">
      <c r="A1541" s="15"/>
    </row>
    <row r="1542" spans="1:1" x14ac:dyDescent="0.3">
      <c r="A1542" s="15"/>
    </row>
    <row r="1543" spans="1:1" x14ac:dyDescent="0.3">
      <c r="A1543" s="15"/>
    </row>
    <row r="1544" spans="1:1" x14ac:dyDescent="0.3">
      <c r="A1544" s="15"/>
    </row>
    <row r="1545" spans="1:1" x14ac:dyDescent="0.3">
      <c r="A1545" s="15"/>
    </row>
    <row r="1546" spans="1:1" x14ac:dyDescent="0.3">
      <c r="A1546" s="15"/>
    </row>
    <row r="1547" spans="1:1" x14ac:dyDescent="0.3">
      <c r="A1547" s="15"/>
    </row>
    <row r="1548" spans="1:1" x14ac:dyDescent="0.3">
      <c r="A1548" s="15"/>
    </row>
    <row r="1549" spans="1:1" x14ac:dyDescent="0.3">
      <c r="A1549" s="15"/>
    </row>
    <row r="1550" spans="1:1" x14ac:dyDescent="0.3">
      <c r="A1550" s="15"/>
    </row>
    <row r="1551" spans="1:1" x14ac:dyDescent="0.3">
      <c r="A1551" s="15"/>
    </row>
    <row r="1552" spans="1:1" x14ac:dyDescent="0.3">
      <c r="A1552" s="15"/>
    </row>
    <row r="1553" spans="1:1" x14ac:dyDescent="0.3">
      <c r="A1553" s="15"/>
    </row>
    <row r="1554" spans="1:1" x14ac:dyDescent="0.3">
      <c r="A1554" s="15"/>
    </row>
    <row r="1555" spans="1:1" x14ac:dyDescent="0.3">
      <c r="A1555" s="15"/>
    </row>
    <row r="1556" spans="1:1" x14ac:dyDescent="0.3">
      <c r="A1556" s="15"/>
    </row>
    <row r="1557" spans="1:1" x14ac:dyDescent="0.3">
      <c r="A1557" s="15"/>
    </row>
    <row r="1558" spans="1:1" x14ac:dyDescent="0.3">
      <c r="A1558" s="15"/>
    </row>
    <row r="1559" spans="1:1" x14ac:dyDescent="0.3">
      <c r="A1559" s="15"/>
    </row>
    <row r="1560" spans="1:1" x14ac:dyDescent="0.3">
      <c r="A1560" s="15"/>
    </row>
    <row r="1561" spans="1:1" x14ac:dyDescent="0.3">
      <c r="A1561" s="15"/>
    </row>
    <row r="1562" spans="1:1" x14ac:dyDescent="0.3">
      <c r="A1562" s="15"/>
    </row>
    <row r="1563" spans="1:1" x14ac:dyDescent="0.3">
      <c r="A1563" s="15"/>
    </row>
    <row r="1564" spans="1:1" x14ac:dyDescent="0.3">
      <c r="A1564" s="15"/>
    </row>
    <row r="1565" spans="1:1" x14ac:dyDescent="0.3">
      <c r="A1565" s="15"/>
    </row>
    <row r="1566" spans="1:1" x14ac:dyDescent="0.3">
      <c r="A1566" s="15"/>
    </row>
    <row r="1567" spans="1:1" x14ac:dyDescent="0.3">
      <c r="A1567" s="15"/>
    </row>
    <row r="1568" spans="1:1" x14ac:dyDescent="0.3">
      <c r="A1568" s="15"/>
    </row>
    <row r="1569" spans="1:1" x14ac:dyDescent="0.3">
      <c r="A1569" s="15"/>
    </row>
    <row r="1570" spans="1:1" x14ac:dyDescent="0.3">
      <c r="A1570" s="15"/>
    </row>
    <row r="1571" spans="1:1" x14ac:dyDescent="0.3">
      <c r="A1571" s="15"/>
    </row>
    <row r="1572" spans="1:1" x14ac:dyDescent="0.3">
      <c r="A1572" s="15"/>
    </row>
    <row r="1573" spans="1:1" x14ac:dyDescent="0.3">
      <c r="A1573" s="15"/>
    </row>
    <row r="1574" spans="1:1" x14ac:dyDescent="0.3">
      <c r="A1574" s="15"/>
    </row>
    <row r="1575" spans="1:1" x14ac:dyDescent="0.3">
      <c r="A1575" s="15"/>
    </row>
    <row r="1576" spans="1:1" x14ac:dyDescent="0.3">
      <c r="A1576" s="15"/>
    </row>
    <row r="1577" spans="1:1" x14ac:dyDescent="0.3">
      <c r="A1577" s="15"/>
    </row>
    <row r="1578" spans="1:1" x14ac:dyDescent="0.3">
      <c r="A1578" s="15"/>
    </row>
    <row r="1579" spans="1:1" x14ac:dyDescent="0.3">
      <c r="A1579" s="15"/>
    </row>
    <row r="1580" spans="1:1" x14ac:dyDescent="0.3">
      <c r="A1580" s="15"/>
    </row>
    <row r="1581" spans="1:1" x14ac:dyDescent="0.3">
      <c r="A1581" s="15"/>
    </row>
    <row r="1582" spans="1:1" x14ac:dyDescent="0.3">
      <c r="A1582" s="15"/>
    </row>
    <row r="1583" spans="1:1" x14ac:dyDescent="0.3">
      <c r="A1583" s="15"/>
    </row>
    <row r="1584" spans="1:1" x14ac:dyDescent="0.3">
      <c r="A1584" s="15"/>
    </row>
    <row r="1585" spans="1:1" x14ac:dyDescent="0.3">
      <c r="A1585" s="15"/>
    </row>
    <row r="1586" spans="1:1" x14ac:dyDescent="0.3">
      <c r="A1586" s="15"/>
    </row>
    <row r="1587" spans="1:1" x14ac:dyDescent="0.3">
      <c r="A1587" s="15"/>
    </row>
    <row r="1588" spans="1:1" x14ac:dyDescent="0.3">
      <c r="A1588" s="15"/>
    </row>
    <row r="1589" spans="1:1" x14ac:dyDescent="0.3">
      <c r="A1589" s="15"/>
    </row>
    <row r="1590" spans="1:1" x14ac:dyDescent="0.3">
      <c r="A1590" s="15"/>
    </row>
    <row r="1591" spans="1:1" x14ac:dyDescent="0.3">
      <c r="A1591" s="15"/>
    </row>
    <row r="1592" spans="1:1" x14ac:dyDescent="0.3">
      <c r="A1592" s="15"/>
    </row>
    <row r="1593" spans="1:1" x14ac:dyDescent="0.3">
      <c r="A1593" s="15"/>
    </row>
    <row r="1594" spans="1:1" x14ac:dyDescent="0.3">
      <c r="A1594" s="15"/>
    </row>
    <row r="1595" spans="1:1" x14ac:dyDescent="0.3">
      <c r="A1595" s="15"/>
    </row>
    <row r="1596" spans="1:1" x14ac:dyDescent="0.3">
      <c r="A1596" s="15"/>
    </row>
    <row r="1597" spans="1:1" x14ac:dyDescent="0.3">
      <c r="A1597" s="15"/>
    </row>
    <row r="1598" spans="1:1" x14ac:dyDescent="0.3">
      <c r="A1598" s="15"/>
    </row>
    <row r="1599" spans="1:1" x14ac:dyDescent="0.3">
      <c r="A1599" s="15"/>
    </row>
    <row r="1600" spans="1:1" x14ac:dyDescent="0.3">
      <c r="A1600" s="15"/>
    </row>
    <row r="1601" spans="1:1" x14ac:dyDescent="0.3">
      <c r="A1601" s="15"/>
    </row>
    <row r="1602" spans="1:1" x14ac:dyDescent="0.3">
      <c r="A1602" s="15"/>
    </row>
    <row r="1603" spans="1:1" x14ac:dyDescent="0.3">
      <c r="A1603" s="15"/>
    </row>
    <row r="1604" spans="1:1" x14ac:dyDescent="0.3">
      <c r="A1604" s="15"/>
    </row>
    <row r="1605" spans="1:1" x14ac:dyDescent="0.3">
      <c r="A1605" s="15"/>
    </row>
    <row r="1606" spans="1:1" x14ac:dyDescent="0.3">
      <c r="A1606" s="15"/>
    </row>
    <row r="1607" spans="1:1" x14ac:dyDescent="0.3">
      <c r="A1607" s="15"/>
    </row>
    <row r="1608" spans="1:1" x14ac:dyDescent="0.3">
      <c r="A1608" s="15"/>
    </row>
    <row r="1609" spans="1:1" x14ac:dyDescent="0.3">
      <c r="A1609" s="15"/>
    </row>
    <row r="1610" spans="1:1" x14ac:dyDescent="0.3">
      <c r="A1610" s="15"/>
    </row>
    <row r="1611" spans="1:1" x14ac:dyDescent="0.3">
      <c r="A1611" s="15"/>
    </row>
    <row r="1612" spans="1:1" x14ac:dyDescent="0.3">
      <c r="A1612" s="15"/>
    </row>
    <row r="1613" spans="1:1" x14ac:dyDescent="0.3">
      <c r="A1613" s="15"/>
    </row>
    <row r="1614" spans="1:1" x14ac:dyDescent="0.3">
      <c r="A1614" s="15"/>
    </row>
    <row r="1615" spans="1:1" x14ac:dyDescent="0.3">
      <c r="A1615" s="15"/>
    </row>
    <row r="1616" spans="1:1" x14ac:dyDescent="0.3">
      <c r="A1616" s="15"/>
    </row>
    <row r="1617" spans="1:1" x14ac:dyDescent="0.3">
      <c r="A1617" s="15"/>
    </row>
    <row r="1618" spans="1:1" x14ac:dyDescent="0.3">
      <c r="A1618" s="15"/>
    </row>
    <row r="1619" spans="1:1" x14ac:dyDescent="0.3">
      <c r="A1619" s="15"/>
    </row>
    <row r="1620" spans="1:1" x14ac:dyDescent="0.3">
      <c r="A1620" s="15"/>
    </row>
    <row r="1621" spans="1:1" x14ac:dyDescent="0.3">
      <c r="A1621" s="15"/>
    </row>
    <row r="1622" spans="1:1" x14ac:dyDescent="0.3">
      <c r="A1622" s="15"/>
    </row>
    <row r="1623" spans="1:1" x14ac:dyDescent="0.3">
      <c r="A1623" s="15"/>
    </row>
    <row r="1624" spans="1:1" x14ac:dyDescent="0.3">
      <c r="A1624" s="15"/>
    </row>
    <row r="1625" spans="1:1" x14ac:dyDescent="0.3">
      <c r="A1625" s="15"/>
    </row>
    <row r="1626" spans="1:1" x14ac:dyDescent="0.3">
      <c r="A1626" s="15"/>
    </row>
    <row r="1627" spans="1:1" x14ac:dyDescent="0.3">
      <c r="A1627" s="15"/>
    </row>
    <row r="1628" spans="1:1" x14ac:dyDescent="0.3">
      <c r="A1628" s="15"/>
    </row>
    <row r="1629" spans="1:1" x14ac:dyDescent="0.3">
      <c r="A1629" s="15"/>
    </row>
    <row r="1630" spans="1:1" x14ac:dyDescent="0.3">
      <c r="A1630" s="15"/>
    </row>
    <row r="1631" spans="1:1" x14ac:dyDescent="0.3">
      <c r="A1631" s="15"/>
    </row>
    <row r="1632" spans="1:1" x14ac:dyDescent="0.3">
      <c r="A1632" s="15"/>
    </row>
    <row r="1633" spans="1:1" x14ac:dyDescent="0.3">
      <c r="A1633" s="15"/>
    </row>
    <row r="1634" spans="1:1" x14ac:dyDescent="0.3">
      <c r="A1634" s="15"/>
    </row>
    <row r="1635" spans="1:1" x14ac:dyDescent="0.3">
      <c r="A1635" s="15"/>
    </row>
    <row r="1636" spans="1:1" x14ac:dyDescent="0.3">
      <c r="A1636" s="15"/>
    </row>
    <row r="1637" spans="1:1" x14ac:dyDescent="0.3">
      <c r="A1637" s="15"/>
    </row>
    <row r="1638" spans="1:1" x14ac:dyDescent="0.3">
      <c r="A1638" s="15"/>
    </row>
    <row r="1639" spans="1:1" x14ac:dyDescent="0.3">
      <c r="A1639" s="15"/>
    </row>
    <row r="1640" spans="1:1" x14ac:dyDescent="0.3">
      <c r="A1640" s="15"/>
    </row>
    <row r="1641" spans="1:1" x14ac:dyDescent="0.3">
      <c r="A1641" s="15"/>
    </row>
    <row r="1642" spans="1:1" x14ac:dyDescent="0.3">
      <c r="A1642" s="15"/>
    </row>
    <row r="1643" spans="1:1" x14ac:dyDescent="0.3">
      <c r="A1643" s="15"/>
    </row>
    <row r="1644" spans="1:1" x14ac:dyDescent="0.3">
      <c r="A1644" s="15"/>
    </row>
    <row r="1645" spans="1:1" x14ac:dyDescent="0.3">
      <c r="A1645" s="15"/>
    </row>
    <row r="1646" spans="1:1" x14ac:dyDescent="0.3">
      <c r="A1646" s="15"/>
    </row>
    <row r="1647" spans="1:1" x14ac:dyDescent="0.3">
      <c r="A1647" s="15"/>
    </row>
    <row r="1648" spans="1:1" x14ac:dyDescent="0.3">
      <c r="A1648" s="15"/>
    </row>
    <row r="1649" spans="1:1" x14ac:dyDescent="0.3">
      <c r="A1649" s="15"/>
    </row>
    <row r="1650" spans="1:1" x14ac:dyDescent="0.3">
      <c r="A1650" s="15"/>
    </row>
    <row r="1651" spans="1:1" x14ac:dyDescent="0.3">
      <c r="A1651" s="15"/>
    </row>
    <row r="1652" spans="1:1" x14ac:dyDescent="0.3">
      <c r="A1652" s="15"/>
    </row>
    <row r="1653" spans="1:1" x14ac:dyDescent="0.3">
      <c r="A1653" s="15"/>
    </row>
    <row r="1654" spans="1:1" x14ac:dyDescent="0.3">
      <c r="A1654" s="15"/>
    </row>
    <row r="1655" spans="1:1" x14ac:dyDescent="0.3">
      <c r="A1655" s="15"/>
    </row>
    <row r="1656" spans="1:1" x14ac:dyDescent="0.3">
      <c r="A1656" s="15"/>
    </row>
    <row r="1657" spans="1:1" x14ac:dyDescent="0.3">
      <c r="A1657" s="15"/>
    </row>
    <row r="1658" spans="1:1" x14ac:dyDescent="0.3">
      <c r="A1658" s="15"/>
    </row>
    <row r="1659" spans="1:1" x14ac:dyDescent="0.3">
      <c r="A1659" s="15"/>
    </row>
    <row r="1660" spans="1:1" x14ac:dyDescent="0.3">
      <c r="A1660" s="15"/>
    </row>
    <row r="1661" spans="1:1" x14ac:dyDescent="0.3">
      <c r="A1661" s="15"/>
    </row>
    <row r="1662" spans="1:1" x14ac:dyDescent="0.3">
      <c r="A1662" s="15"/>
    </row>
    <row r="1663" spans="1:1" x14ac:dyDescent="0.3">
      <c r="A1663" s="15"/>
    </row>
    <row r="1664" spans="1:1" x14ac:dyDescent="0.3">
      <c r="A1664" s="15"/>
    </row>
    <row r="1665" spans="1:1" x14ac:dyDescent="0.3">
      <c r="A1665" s="15"/>
    </row>
    <row r="1666" spans="1:1" x14ac:dyDescent="0.3">
      <c r="A1666" s="15"/>
    </row>
    <row r="1667" spans="1:1" x14ac:dyDescent="0.3">
      <c r="A1667" s="15"/>
    </row>
    <row r="1668" spans="1:1" x14ac:dyDescent="0.3">
      <c r="A1668" s="15"/>
    </row>
    <row r="1669" spans="1:1" x14ac:dyDescent="0.3">
      <c r="A1669" s="15"/>
    </row>
    <row r="1670" spans="1:1" x14ac:dyDescent="0.3">
      <c r="A1670" s="15"/>
    </row>
    <row r="1671" spans="1:1" x14ac:dyDescent="0.3">
      <c r="A1671" s="15"/>
    </row>
    <row r="1672" spans="1:1" x14ac:dyDescent="0.3">
      <c r="A1672" s="15"/>
    </row>
    <row r="1673" spans="1:1" x14ac:dyDescent="0.3">
      <c r="A1673" s="15"/>
    </row>
    <row r="1674" spans="1:1" x14ac:dyDescent="0.3">
      <c r="A1674" s="15"/>
    </row>
    <row r="1675" spans="1:1" x14ac:dyDescent="0.3">
      <c r="A1675" s="15"/>
    </row>
    <row r="1676" spans="1:1" x14ac:dyDescent="0.3">
      <c r="A1676" s="15"/>
    </row>
    <row r="1677" spans="1:1" x14ac:dyDescent="0.3">
      <c r="A1677" s="15"/>
    </row>
    <row r="1678" spans="1:1" x14ac:dyDescent="0.3">
      <c r="A1678" s="15"/>
    </row>
    <row r="1679" spans="1:1" x14ac:dyDescent="0.3">
      <c r="A1679" s="15"/>
    </row>
    <row r="1680" spans="1:1" x14ac:dyDescent="0.3">
      <c r="A1680" s="15"/>
    </row>
    <row r="1681" spans="1:1" x14ac:dyDescent="0.3">
      <c r="A1681" s="15"/>
    </row>
    <row r="1682" spans="1:1" x14ac:dyDescent="0.3">
      <c r="A1682" s="15"/>
    </row>
    <row r="1683" spans="1:1" x14ac:dyDescent="0.3">
      <c r="A1683" s="15"/>
    </row>
    <row r="1684" spans="1:1" x14ac:dyDescent="0.3">
      <c r="A1684" s="15"/>
    </row>
    <row r="1685" spans="1:1" x14ac:dyDescent="0.3">
      <c r="A1685" s="15"/>
    </row>
    <row r="1686" spans="1:1" x14ac:dyDescent="0.3">
      <c r="A1686" s="15"/>
    </row>
    <row r="1687" spans="1:1" x14ac:dyDescent="0.3">
      <c r="A1687" s="15"/>
    </row>
    <row r="1688" spans="1:1" x14ac:dyDescent="0.3">
      <c r="A1688" s="15"/>
    </row>
    <row r="1689" spans="1:1" x14ac:dyDescent="0.3">
      <c r="A1689" s="15"/>
    </row>
    <row r="1690" spans="1:1" x14ac:dyDescent="0.3">
      <c r="A1690" s="15"/>
    </row>
    <row r="1691" spans="1:1" x14ac:dyDescent="0.3">
      <c r="A1691" s="15"/>
    </row>
    <row r="1692" spans="1:1" x14ac:dyDescent="0.3">
      <c r="A1692" s="15"/>
    </row>
    <row r="1693" spans="1:1" x14ac:dyDescent="0.3">
      <c r="A1693" s="15"/>
    </row>
    <row r="1694" spans="1:1" x14ac:dyDescent="0.3">
      <c r="A1694" s="15"/>
    </row>
    <row r="1695" spans="1:1" x14ac:dyDescent="0.3">
      <c r="A1695" s="15"/>
    </row>
    <row r="1696" spans="1:1" x14ac:dyDescent="0.3">
      <c r="A1696" s="15"/>
    </row>
    <row r="1697" spans="1:1" x14ac:dyDescent="0.3">
      <c r="A1697" s="15"/>
    </row>
    <row r="1698" spans="1:1" x14ac:dyDescent="0.3">
      <c r="A1698" s="15"/>
    </row>
    <row r="1699" spans="1:1" x14ac:dyDescent="0.3">
      <c r="A1699" s="15"/>
    </row>
    <row r="1700" spans="1:1" x14ac:dyDescent="0.3">
      <c r="A1700" s="15"/>
    </row>
    <row r="1701" spans="1:1" x14ac:dyDescent="0.3">
      <c r="A1701" s="15"/>
    </row>
    <row r="1702" spans="1:1" x14ac:dyDescent="0.3">
      <c r="A1702" s="15"/>
    </row>
    <row r="1703" spans="1:1" x14ac:dyDescent="0.3">
      <c r="A1703" s="15"/>
    </row>
    <row r="1704" spans="1:1" x14ac:dyDescent="0.3">
      <c r="A1704" s="15"/>
    </row>
    <row r="1705" spans="1:1" x14ac:dyDescent="0.3">
      <c r="A1705" s="15"/>
    </row>
    <row r="1706" spans="1:1" x14ac:dyDescent="0.3">
      <c r="A1706" s="15"/>
    </row>
    <row r="1707" spans="1:1" x14ac:dyDescent="0.3">
      <c r="A1707" s="15"/>
    </row>
    <row r="1708" spans="1:1" x14ac:dyDescent="0.3">
      <c r="A1708" s="15"/>
    </row>
    <row r="1709" spans="1:1" x14ac:dyDescent="0.3">
      <c r="A1709" s="15"/>
    </row>
    <row r="1710" spans="1:1" x14ac:dyDescent="0.3">
      <c r="A1710" s="15"/>
    </row>
    <row r="1711" spans="1:1" x14ac:dyDescent="0.3">
      <c r="A1711" s="15"/>
    </row>
    <row r="1712" spans="1:1" x14ac:dyDescent="0.3">
      <c r="A1712" s="15"/>
    </row>
    <row r="1713" spans="1:1" x14ac:dyDescent="0.3">
      <c r="A1713" s="15"/>
    </row>
    <row r="1714" spans="1:1" x14ac:dyDescent="0.3">
      <c r="A1714" s="15"/>
    </row>
    <row r="1715" spans="1:1" x14ac:dyDescent="0.3">
      <c r="A1715" s="15"/>
    </row>
    <row r="1716" spans="1:1" x14ac:dyDescent="0.3">
      <c r="A1716" s="15"/>
    </row>
    <row r="1717" spans="1:1" x14ac:dyDescent="0.3">
      <c r="A1717" s="15"/>
    </row>
    <row r="1718" spans="1:1" x14ac:dyDescent="0.3">
      <c r="A1718" s="15"/>
    </row>
    <row r="1719" spans="1:1" x14ac:dyDescent="0.3">
      <c r="A1719" s="15"/>
    </row>
    <row r="1720" spans="1:1" x14ac:dyDescent="0.3">
      <c r="A1720" s="15"/>
    </row>
    <row r="1721" spans="1:1" x14ac:dyDescent="0.3">
      <c r="A1721" s="15"/>
    </row>
    <row r="1722" spans="1:1" x14ac:dyDescent="0.3">
      <c r="A1722" s="15"/>
    </row>
    <row r="1723" spans="1:1" x14ac:dyDescent="0.3">
      <c r="A1723" s="15"/>
    </row>
    <row r="1724" spans="1:1" x14ac:dyDescent="0.3">
      <c r="A1724" s="15"/>
    </row>
    <row r="1725" spans="1:1" x14ac:dyDescent="0.3">
      <c r="A1725" s="15"/>
    </row>
    <row r="1726" spans="1:1" x14ac:dyDescent="0.3">
      <c r="A1726" s="15"/>
    </row>
    <row r="1727" spans="1:1" x14ac:dyDescent="0.3">
      <c r="A1727" s="15"/>
    </row>
    <row r="1728" spans="1:1" x14ac:dyDescent="0.3">
      <c r="A1728" s="15"/>
    </row>
    <row r="1729" spans="1:1" x14ac:dyDescent="0.3">
      <c r="A1729" s="15"/>
    </row>
    <row r="1730" spans="1:1" x14ac:dyDescent="0.3">
      <c r="A1730" s="15"/>
    </row>
    <row r="1731" spans="1:1" x14ac:dyDescent="0.3">
      <c r="A1731" s="15"/>
    </row>
    <row r="1732" spans="1:1" x14ac:dyDescent="0.3">
      <c r="A1732" s="15"/>
    </row>
    <row r="1733" spans="1:1" x14ac:dyDescent="0.3">
      <c r="A1733" s="15"/>
    </row>
    <row r="1734" spans="1:1" x14ac:dyDescent="0.3">
      <c r="A1734" s="15"/>
    </row>
    <row r="1735" spans="1:1" x14ac:dyDescent="0.3">
      <c r="A1735" s="15"/>
    </row>
    <row r="1736" spans="1:1" x14ac:dyDescent="0.3">
      <c r="A1736" s="15"/>
    </row>
    <row r="1737" spans="1:1" x14ac:dyDescent="0.3">
      <c r="A1737" s="15"/>
    </row>
    <row r="1738" spans="1:1" x14ac:dyDescent="0.3">
      <c r="A1738" s="15"/>
    </row>
    <row r="1739" spans="1:1" x14ac:dyDescent="0.3">
      <c r="A1739" s="15"/>
    </row>
    <row r="1740" spans="1:1" x14ac:dyDescent="0.3">
      <c r="A1740" s="15"/>
    </row>
    <row r="1741" spans="1:1" x14ac:dyDescent="0.3">
      <c r="A1741" s="15"/>
    </row>
    <row r="1742" spans="1:1" x14ac:dyDescent="0.3">
      <c r="A1742" s="15"/>
    </row>
    <row r="1743" spans="1:1" x14ac:dyDescent="0.3">
      <c r="A1743" s="15"/>
    </row>
    <row r="1744" spans="1:1" x14ac:dyDescent="0.3">
      <c r="A1744" s="15"/>
    </row>
    <row r="1745" spans="1:1" x14ac:dyDescent="0.3">
      <c r="A1745" s="15"/>
    </row>
    <row r="1746" spans="1:1" x14ac:dyDescent="0.3">
      <c r="A1746" s="15"/>
    </row>
    <row r="1747" spans="1:1" x14ac:dyDescent="0.3">
      <c r="A1747" s="15"/>
    </row>
    <row r="1748" spans="1:1" x14ac:dyDescent="0.3">
      <c r="A1748" s="15"/>
    </row>
    <row r="1749" spans="1:1" x14ac:dyDescent="0.3">
      <c r="A1749" s="15"/>
    </row>
    <row r="1750" spans="1:1" x14ac:dyDescent="0.3">
      <c r="A1750" s="15"/>
    </row>
    <row r="1751" spans="1:1" x14ac:dyDescent="0.3">
      <c r="A1751" s="15"/>
    </row>
    <row r="1752" spans="1:1" x14ac:dyDescent="0.3">
      <c r="A1752" s="15"/>
    </row>
    <row r="1753" spans="1:1" x14ac:dyDescent="0.3">
      <c r="A1753" s="15"/>
    </row>
    <row r="1754" spans="1:1" x14ac:dyDescent="0.3">
      <c r="A1754" s="15"/>
    </row>
    <row r="1755" spans="1:1" x14ac:dyDescent="0.3">
      <c r="A1755" s="15"/>
    </row>
    <row r="1756" spans="1:1" x14ac:dyDescent="0.3">
      <c r="A1756" s="15"/>
    </row>
    <row r="1757" spans="1:1" x14ac:dyDescent="0.3">
      <c r="A1757" s="15"/>
    </row>
    <row r="1758" spans="1:1" x14ac:dyDescent="0.3">
      <c r="A1758" s="15"/>
    </row>
    <row r="1759" spans="1:1" x14ac:dyDescent="0.3">
      <c r="A1759" s="15"/>
    </row>
    <row r="1760" spans="1:1" x14ac:dyDescent="0.3">
      <c r="A1760" s="15"/>
    </row>
    <row r="1761" spans="1:1" x14ac:dyDescent="0.3">
      <c r="A1761" s="15"/>
    </row>
    <row r="1762" spans="1:1" x14ac:dyDescent="0.3">
      <c r="A1762" s="15"/>
    </row>
    <row r="1763" spans="1:1" x14ac:dyDescent="0.3">
      <c r="A1763" s="15"/>
    </row>
    <row r="1764" spans="1:1" x14ac:dyDescent="0.3">
      <c r="A1764" s="15"/>
    </row>
    <row r="1765" spans="1:1" x14ac:dyDescent="0.3">
      <c r="A1765" s="15"/>
    </row>
    <row r="1766" spans="1:1" x14ac:dyDescent="0.3">
      <c r="A1766" s="15"/>
    </row>
    <row r="1767" spans="1:1" x14ac:dyDescent="0.3">
      <c r="A1767" s="15"/>
    </row>
    <row r="1768" spans="1:1" x14ac:dyDescent="0.3">
      <c r="A1768" s="15"/>
    </row>
    <row r="1769" spans="1:1" x14ac:dyDescent="0.3">
      <c r="A1769" s="15"/>
    </row>
    <row r="1770" spans="1:1" x14ac:dyDescent="0.3">
      <c r="A1770" s="15"/>
    </row>
    <row r="1771" spans="1:1" x14ac:dyDescent="0.3">
      <c r="A1771" s="15"/>
    </row>
    <row r="1772" spans="1:1" x14ac:dyDescent="0.3">
      <c r="A1772" s="15"/>
    </row>
    <row r="1773" spans="1:1" x14ac:dyDescent="0.3">
      <c r="A1773" s="15"/>
    </row>
    <row r="1774" spans="1:1" x14ac:dyDescent="0.3">
      <c r="A1774" s="15"/>
    </row>
    <row r="1775" spans="1:1" x14ac:dyDescent="0.3">
      <c r="A1775" s="15"/>
    </row>
    <row r="1776" spans="1:1" x14ac:dyDescent="0.3">
      <c r="A1776" s="15"/>
    </row>
    <row r="1777" spans="1:1" x14ac:dyDescent="0.3">
      <c r="A1777" s="15"/>
    </row>
    <row r="1778" spans="1:1" x14ac:dyDescent="0.3">
      <c r="A1778" s="15"/>
    </row>
    <row r="1779" spans="1:1" x14ac:dyDescent="0.3">
      <c r="A1779" s="15"/>
    </row>
    <row r="1780" spans="1:1" x14ac:dyDescent="0.3">
      <c r="A1780" s="15"/>
    </row>
    <row r="1781" spans="1:1" x14ac:dyDescent="0.3">
      <c r="A1781" s="15"/>
    </row>
    <row r="1782" spans="1:1" x14ac:dyDescent="0.3">
      <c r="A1782" s="15"/>
    </row>
    <row r="1783" spans="1:1" x14ac:dyDescent="0.3">
      <c r="A1783" s="15"/>
    </row>
    <row r="1784" spans="1:1" x14ac:dyDescent="0.3">
      <c r="A1784" s="15"/>
    </row>
    <row r="1785" spans="1:1" x14ac:dyDescent="0.3">
      <c r="A1785" s="15"/>
    </row>
    <row r="1786" spans="1:1" x14ac:dyDescent="0.3">
      <c r="A1786" s="15"/>
    </row>
    <row r="1787" spans="1:1" x14ac:dyDescent="0.3">
      <c r="A1787" s="15"/>
    </row>
    <row r="1788" spans="1:1" x14ac:dyDescent="0.3">
      <c r="A1788" s="15"/>
    </row>
    <row r="1789" spans="1:1" x14ac:dyDescent="0.3">
      <c r="A1789" s="15"/>
    </row>
    <row r="1790" spans="1:1" x14ac:dyDescent="0.3">
      <c r="A1790" s="15"/>
    </row>
    <row r="1791" spans="1:1" x14ac:dyDescent="0.3">
      <c r="A1791" s="15"/>
    </row>
    <row r="1792" spans="1:1" x14ac:dyDescent="0.3">
      <c r="A1792" s="15"/>
    </row>
    <row r="1793" spans="1:1" x14ac:dyDescent="0.3">
      <c r="A1793" s="15"/>
    </row>
    <row r="1794" spans="1:1" x14ac:dyDescent="0.3">
      <c r="A1794" s="15"/>
    </row>
    <row r="1795" spans="1:1" x14ac:dyDescent="0.3">
      <c r="A1795" s="15"/>
    </row>
    <row r="1796" spans="1:1" x14ac:dyDescent="0.3">
      <c r="A1796" s="15"/>
    </row>
    <row r="1797" spans="1:1" x14ac:dyDescent="0.3">
      <c r="A1797" s="15"/>
    </row>
    <row r="1798" spans="1:1" x14ac:dyDescent="0.3">
      <c r="A1798" s="15"/>
    </row>
    <row r="1799" spans="1:1" x14ac:dyDescent="0.3">
      <c r="A1799" s="15"/>
    </row>
    <row r="1800" spans="1:1" x14ac:dyDescent="0.3">
      <c r="A1800" s="15"/>
    </row>
    <row r="1801" spans="1:1" x14ac:dyDescent="0.3">
      <c r="A1801" s="15"/>
    </row>
    <row r="1802" spans="1:1" x14ac:dyDescent="0.3">
      <c r="A1802" s="15"/>
    </row>
    <row r="1803" spans="1:1" x14ac:dyDescent="0.3">
      <c r="A1803" s="15"/>
    </row>
    <row r="1804" spans="1:1" x14ac:dyDescent="0.3">
      <c r="A1804" s="15"/>
    </row>
    <row r="1805" spans="1:1" x14ac:dyDescent="0.3">
      <c r="A1805" s="15"/>
    </row>
    <row r="1806" spans="1:1" x14ac:dyDescent="0.3">
      <c r="A1806" s="15"/>
    </row>
    <row r="1807" spans="1:1" x14ac:dyDescent="0.3">
      <c r="A1807" s="15"/>
    </row>
    <row r="1808" spans="1:1" x14ac:dyDescent="0.3">
      <c r="A1808" s="15"/>
    </row>
    <row r="1809" spans="1:1" x14ac:dyDescent="0.3">
      <c r="A1809" s="15"/>
    </row>
    <row r="1810" spans="1:1" x14ac:dyDescent="0.3">
      <c r="A1810" s="15"/>
    </row>
    <row r="1811" spans="1:1" x14ac:dyDescent="0.3">
      <c r="A1811" s="15"/>
    </row>
    <row r="1812" spans="1:1" x14ac:dyDescent="0.3">
      <c r="A1812" s="15"/>
    </row>
    <row r="1813" spans="1:1" x14ac:dyDescent="0.3">
      <c r="A1813" s="15"/>
    </row>
    <row r="1814" spans="1:1" x14ac:dyDescent="0.3">
      <c r="A1814" s="15"/>
    </row>
    <row r="1815" spans="1:1" x14ac:dyDescent="0.3">
      <c r="A1815" s="15"/>
    </row>
    <row r="1816" spans="1:1" x14ac:dyDescent="0.3">
      <c r="A1816" s="15"/>
    </row>
    <row r="1817" spans="1:1" x14ac:dyDescent="0.3">
      <c r="A1817" s="15"/>
    </row>
    <row r="1818" spans="1:1" x14ac:dyDescent="0.3">
      <c r="A1818" s="15"/>
    </row>
    <row r="1819" spans="1:1" x14ac:dyDescent="0.3">
      <c r="A1819" s="15"/>
    </row>
    <row r="1820" spans="1:1" x14ac:dyDescent="0.3">
      <c r="A1820" s="15"/>
    </row>
    <row r="1821" spans="1:1" x14ac:dyDescent="0.3">
      <c r="A1821" s="15"/>
    </row>
    <row r="1822" spans="1:1" x14ac:dyDescent="0.3">
      <c r="A1822" s="15"/>
    </row>
    <row r="1823" spans="1:1" x14ac:dyDescent="0.3">
      <c r="A1823" s="15"/>
    </row>
    <row r="1824" spans="1:1" x14ac:dyDescent="0.3">
      <c r="A1824" s="15"/>
    </row>
    <row r="1825" spans="1:1" x14ac:dyDescent="0.3">
      <c r="A1825" s="15"/>
    </row>
    <row r="1826" spans="1:1" x14ac:dyDescent="0.3">
      <c r="A1826" s="15"/>
    </row>
    <row r="1827" spans="1:1" x14ac:dyDescent="0.3">
      <c r="A1827" s="15"/>
    </row>
    <row r="1828" spans="1:1" x14ac:dyDescent="0.3">
      <c r="A1828" s="15"/>
    </row>
    <row r="1829" spans="1:1" x14ac:dyDescent="0.3">
      <c r="A1829" s="15"/>
    </row>
    <row r="1830" spans="1:1" x14ac:dyDescent="0.3">
      <c r="A1830" s="15"/>
    </row>
    <row r="1831" spans="1:1" x14ac:dyDescent="0.3">
      <c r="A1831" s="15"/>
    </row>
    <row r="1832" spans="1:1" x14ac:dyDescent="0.3">
      <c r="A1832" s="15"/>
    </row>
    <row r="1833" spans="1:1" x14ac:dyDescent="0.3">
      <c r="A1833" s="15"/>
    </row>
    <row r="1834" spans="1:1" x14ac:dyDescent="0.3">
      <c r="A1834" s="15"/>
    </row>
    <row r="1835" spans="1:1" x14ac:dyDescent="0.3">
      <c r="A1835" s="15"/>
    </row>
    <row r="1836" spans="1:1" x14ac:dyDescent="0.3">
      <c r="A1836" s="15"/>
    </row>
    <row r="1837" spans="1:1" x14ac:dyDescent="0.3">
      <c r="A1837" s="15"/>
    </row>
    <row r="1838" spans="1:1" x14ac:dyDescent="0.3">
      <c r="A1838" s="15"/>
    </row>
    <row r="1839" spans="1:1" x14ac:dyDescent="0.3">
      <c r="A1839" s="15"/>
    </row>
    <row r="1840" spans="1:1" x14ac:dyDescent="0.3">
      <c r="A1840" s="15"/>
    </row>
    <row r="1841" spans="1:1" x14ac:dyDescent="0.3">
      <c r="A1841" s="15"/>
    </row>
    <row r="1842" spans="1:1" x14ac:dyDescent="0.3">
      <c r="A1842" s="15"/>
    </row>
    <row r="1843" spans="1:1" x14ac:dyDescent="0.3">
      <c r="A1843" s="15"/>
    </row>
    <row r="1844" spans="1:1" x14ac:dyDescent="0.3">
      <c r="A1844" s="15"/>
    </row>
    <row r="1845" spans="1:1" x14ac:dyDescent="0.3">
      <c r="A1845" s="15"/>
    </row>
    <row r="1846" spans="1:1" x14ac:dyDescent="0.3">
      <c r="A1846" s="15"/>
    </row>
    <row r="1847" spans="1:1" x14ac:dyDescent="0.3">
      <c r="A1847" s="15"/>
    </row>
    <row r="1848" spans="1:1" x14ac:dyDescent="0.3">
      <c r="A1848" s="15"/>
    </row>
    <row r="1849" spans="1:1" x14ac:dyDescent="0.3">
      <c r="A1849" s="15"/>
    </row>
    <row r="1850" spans="1:1" x14ac:dyDescent="0.3">
      <c r="A1850" s="15"/>
    </row>
    <row r="1851" spans="1:1" x14ac:dyDescent="0.3">
      <c r="A1851" s="15"/>
    </row>
    <row r="1852" spans="1:1" x14ac:dyDescent="0.3">
      <c r="A1852" s="15"/>
    </row>
    <row r="1853" spans="1:1" x14ac:dyDescent="0.3">
      <c r="A1853" s="15"/>
    </row>
    <row r="1854" spans="1:1" x14ac:dyDescent="0.3">
      <c r="A1854" s="15"/>
    </row>
    <row r="1855" spans="1:1" x14ac:dyDescent="0.3">
      <c r="A1855" s="15"/>
    </row>
    <row r="1856" spans="1:1" x14ac:dyDescent="0.3">
      <c r="A1856" s="15"/>
    </row>
    <row r="1857" spans="1:1" x14ac:dyDescent="0.3">
      <c r="A1857" s="15"/>
    </row>
    <row r="1858" spans="1:1" x14ac:dyDescent="0.3">
      <c r="A1858" s="15"/>
    </row>
    <row r="1859" spans="1:1" x14ac:dyDescent="0.3">
      <c r="A1859" s="15"/>
    </row>
    <row r="1860" spans="1:1" x14ac:dyDescent="0.3">
      <c r="A1860" s="15"/>
    </row>
    <row r="1861" spans="1:1" x14ac:dyDescent="0.3">
      <c r="A1861" s="15"/>
    </row>
    <row r="1862" spans="1:1" x14ac:dyDescent="0.3">
      <c r="A1862" s="15"/>
    </row>
    <row r="1863" spans="1:1" x14ac:dyDescent="0.3">
      <c r="A1863" s="15"/>
    </row>
    <row r="1864" spans="1:1" x14ac:dyDescent="0.3">
      <c r="A1864" s="15"/>
    </row>
    <row r="1865" spans="1:1" x14ac:dyDescent="0.3">
      <c r="A1865" s="15"/>
    </row>
    <row r="1866" spans="1:1" x14ac:dyDescent="0.3">
      <c r="A1866" s="15"/>
    </row>
    <row r="1867" spans="1:1" x14ac:dyDescent="0.3">
      <c r="A1867" s="15"/>
    </row>
    <row r="1868" spans="1:1" x14ac:dyDescent="0.3">
      <c r="A1868" s="15"/>
    </row>
    <row r="1869" spans="1:1" x14ac:dyDescent="0.3">
      <c r="A1869" s="15"/>
    </row>
    <row r="1870" spans="1:1" x14ac:dyDescent="0.3">
      <c r="A1870" s="15"/>
    </row>
    <row r="1871" spans="1:1" x14ac:dyDescent="0.3">
      <c r="A1871" s="15"/>
    </row>
    <row r="1872" spans="1:1" x14ac:dyDescent="0.3">
      <c r="A1872" s="15"/>
    </row>
    <row r="1873" spans="1:1" x14ac:dyDescent="0.3">
      <c r="A1873" s="15"/>
    </row>
    <row r="1874" spans="1:1" x14ac:dyDescent="0.3">
      <c r="A1874" s="15"/>
    </row>
    <row r="1875" spans="1:1" x14ac:dyDescent="0.3">
      <c r="A1875" s="15"/>
    </row>
    <row r="1876" spans="1:1" x14ac:dyDescent="0.3">
      <c r="A1876" s="15"/>
    </row>
    <row r="1877" spans="1:1" x14ac:dyDescent="0.3">
      <c r="A1877" s="15"/>
    </row>
    <row r="1878" spans="1:1" x14ac:dyDescent="0.3">
      <c r="A1878" s="15"/>
    </row>
    <row r="1879" spans="1:1" x14ac:dyDescent="0.3">
      <c r="A1879" s="15"/>
    </row>
    <row r="1880" spans="1:1" x14ac:dyDescent="0.3">
      <c r="A1880" s="15"/>
    </row>
    <row r="1881" spans="1:1" x14ac:dyDescent="0.3">
      <c r="A1881" s="15"/>
    </row>
    <row r="1882" spans="1:1" x14ac:dyDescent="0.3">
      <c r="A1882" s="15"/>
    </row>
    <row r="1883" spans="1:1" x14ac:dyDescent="0.3">
      <c r="A1883" s="15"/>
    </row>
    <row r="1884" spans="1:1" x14ac:dyDescent="0.3">
      <c r="A1884" s="15"/>
    </row>
    <row r="1885" spans="1:1" x14ac:dyDescent="0.3">
      <c r="A1885" s="15"/>
    </row>
    <row r="1886" spans="1:1" x14ac:dyDescent="0.3">
      <c r="A1886" s="15"/>
    </row>
    <row r="1887" spans="1:1" x14ac:dyDescent="0.3">
      <c r="A1887" s="15"/>
    </row>
    <row r="1888" spans="1:1" x14ac:dyDescent="0.3">
      <c r="A1888" s="15"/>
    </row>
    <row r="1889" spans="1:1" x14ac:dyDescent="0.3">
      <c r="A1889" s="15"/>
    </row>
    <row r="1890" spans="1:1" x14ac:dyDescent="0.3">
      <c r="A1890" s="15"/>
    </row>
    <row r="1891" spans="1:1" x14ac:dyDescent="0.3">
      <c r="A1891" s="15"/>
    </row>
    <row r="1892" spans="1:1" x14ac:dyDescent="0.3">
      <c r="A1892" s="15"/>
    </row>
    <row r="1893" spans="1:1" x14ac:dyDescent="0.3">
      <c r="A1893" s="15"/>
    </row>
    <row r="1894" spans="1:1" x14ac:dyDescent="0.3">
      <c r="A1894" s="15"/>
    </row>
    <row r="1895" spans="1:1" x14ac:dyDescent="0.3">
      <c r="A1895" s="15"/>
    </row>
    <row r="1896" spans="1:1" x14ac:dyDescent="0.3">
      <c r="A1896" s="15"/>
    </row>
    <row r="1897" spans="1:1" x14ac:dyDescent="0.3">
      <c r="A1897" s="15"/>
    </row>
    <row r="1898" spans="1:1" x14ac:dyDescent="0.3">
      <c r="A1898" s="15"/>
    </row>
    <row r="1899" spans="1:1" x14ac:dyDescent="0.3">
      <c r="A1899" s="15"/>
    </row>
    <row r="1900" spans="1:1" x14ac:dyDescent="0.3">
      <c r="A1900" s="15"/>
    </row>
    <row r="1901" spans="1:1" x14ac:dyDescent="0.3">
      <c r="A1901" s="15"/>
    </row>
    <row r="1902" spans="1:1" x14ac:dyDescent="0.3">
      <c r="A1902" s="15"/>
    </row>
    <row r="1903" spans="1:1" x14ac:dyDescent="0.3">
      <c r="A1903" s="15"/>
    </row>
    <row r="1904" spans="1:1" x14ac:dyDescent="0.3">
      <c r="A1904" s="15"/>
    </row>
    <row r="1905" spans="1:1" x14ac:dyDescent="0.3">
      <c r="A1905" s="15"/>
    </row>
    <row r="1906" spans="1:1" x14ac:dyDescent="0.3">
      <c r="A1906" s="15"/>
    </row>
    <row r="1907" spans="1:1" x14ac:dyDescent="0.3">
      <c r="A1907" s="15"/>
    </row>
    <row r="1908" spans="1:1" x14ac:dyDescent="0.3">
      <c r="A1908" s="15"/>
    </row>
    <row r="1909" spans="1:1" x14ac:dyDescent="0.3">
      <c r="A1909" s="15"/>
    </row>
    <row r="1910" spans="1:1" x14ac:dyDescent="0.3">
      <c r="A1910" s="15"/>
    </row>
    <row r="1911" spans="1:1" x14ac:dyDescent="0.3">
      <c r="A1911" s="15"/>
    </row>
    <row r="1912" spans="1:1" x14ac:dyDescent="0.3">
      <c r="A1912" s="15"/>
    </row>
    <row r="1913" spans="1:1" x14ac:dyDescent="0.3">
      <c r="A1913" s="15"/>
    </row>
    <row r="1914" spans="1:1" x14ac:dyDescent="0.3">
      <c r="A1914" s="15"/>
    </row>
    <row r="1915" spans="1:1" x14ac:dyDescent="0.3">
      <c r="A1915" s="15"/>
    </row>
    <row r="1916" spans="1:1" x14ac:dyDescent="0.3">
      <c r="A1916" s="15"/>
    </row>
    <row r="1917" spans="1:1" x14ac:dyDescent="0.3">
      <c r="A1917" s="15"/>
    </row>
    <row r="1918" spans="1:1" x14ac:dyDescent="0.3">
      <c r="A1918" s="15"/>
    </row>
    <row r="1919" spans="1:1" x14ac:dyDescent="0.3">
      <c r="A1919" s="15"/>
    </row>
    <row r="1920" spans="1:1" x14ac:dyDescent="0.3">
      <c r="A1920" s="15"/>
    </row>
    <row r="1921" spans="1:1" x14ac:dyDescent="0.3">
      <c r="A1921" s="15"/>
    </row>
    <row r="1922" spans="1:1" x14ac:dyDescent="0.3">
      <c r="A1922" s="15"/>
    </row>
    <row r="1923" spans="1:1" x14ac:dyDescent="0.3">
      <c r="A1923" s="15"/>
    </row>
    <row r="1924" spans="1:1" x14ac:dyDescent="0.3">
      <c r="A1924" s="15"/>
    </row>
    <row r="1925" spans="1:1" x14ac:dyDescent="0.3">
      <c r="A1925" s="15"/>
    </row>
    <row r="1926" spans="1:1" x14ac:dyDescent="0.3">
      <c r="A1926" s="15"/>
    </row>
    <row r="1927" spans="1:1" x14ac:dyDescent="0.3">
      <c r="A1927" s="15"/>
    </row>
    <row r="1928" spans="1:1" x14ac:dyDescent="0.3">
      <c r="A1928" s="15"/>
    </row>
    <row r="1929" spans="1:1" x14ac:dyDescent="0.3">
      <c r="A1929" s="15"/>
    </row>
    <row r="1930" spans="1:1" x14ac:dyDescent="0.3">
      <c r="A1930" s="15"/>
    </row>
    <row r="1931" spans="1:1" x14ac:dyDescent="0.3">
      <c r="A1931" s="15"/>
    </row>
    <row r="1932" spans="1:1" x14ac:dyDescent="0.3">
      <c r="A1932" s="15"/>
    </row>
    <row r="1933" spans="1:1" x14ac:dyDescent="0.3">
      <c r="A1933" s="15"/>
    </row>
    <row r="1934" spans="1:1" x14ac:dyDescent="0.3">
      <c r="A1934" s="15"/>
    </row>
    <row r="1935" spans="1:1" x14ac:dyDescent="0.3">
      <c r="A1935" s="15"/>
    </row>
    <row r="1936" spans="1:1" x14ac:dyDescent="0.3">
      <c r="A1936" s="15"/>
    </row>
    <row r="1937" spans="1:1" x14ac:dyDescent="0.3">
      <c r="A1937" s="15"/>
    </row>
    <row r="1938" spans="1:1" x14ac:dyDescent="0.3">
      <c r="A1938" s="15"/>
    </row>
    <row r="1939" spans="1:1" x14ac:dyDescent="0.3">
      <c r="A1939" s="15"/>
    </row>
    <row r="1940" spans="1:1" x14ac:dyDescent="0.3">
      <c r="A1940" s="15"/>
    </row>
    <row r="1941" spans="1:1" x14ac:dyDescent="0.3">
      <c r="A1941" s="15"/>
    </row>
    <row r="1942" spans="1:1" x14ac:dyDescent="0.3">
      <c r="A1942" s="15"/>
    </row>
    <row r="1943" spans="1:1" x14ac:dyDescent="0.3">
      <c r="A1943" s="15"/>
    </row>
    <row r="1944" spans="1:1" x14ac:dyDescent="0.3">
      <c r="A1944" s="15"/>
    </row>
    <row r="1945" spans="1:1" x14ac:dyDescent="0.3">
      <c r="A1945" s="15"/>
    </row>
    <row r="1946" spans="1:1" x14ac:dyDescent="0.3">
      <c r="A1946" s="15"/>
    </row>
    <row r="1947" spans="1:1" x14ac:dyDescent="0.3">
      <c r="A1947" s="15"/>
    </row>
    <row r="1948" spans="1:1" x14ac:dyDescent="0.3">
      <c r="A1948" s="15"/>
    </row>
    <row r="1949" spans="1:1" x14ac:dyDescent="0.3">
      <c r="A1949" s="15"/>
    </row>
    <row r="1950" spans="1:1" x14ac:dyDescent="0.3">
      <c r="A1950" s="15"/>
    </row>
    <row r="1951" spans="1:1" x14ac:dyDescent="0.3">
      <c r="A1951" s="15"/>
    </row>
    <row r="1952" spans="1:1" x14ac:dyDescent="0.3">
      <c r="A1952" s="15"/>
    </row>
    <row r="1953" spans="1:1" x14ac:dyDescent="0.3">
      <c r="A1953" s="15"/>
    </row>
    <row r="1954" spans="1:1" x14ac:dyDescent="0.3">
      <c r="A1954" s="15"/>
    </row>
    <row r="1955" spans="1:1" x14ac:dyDescent="0.3">
      <c r="A1955" s="15"/>
    </row>
    <row r="1956" spans="1:1" x14ac:dyDescent="0.3">
      <c r="A1956" s="15"/>
    </row>
    <row r="1957" spans="1:1" x14ac:dyDescent="0.3">
      <c r="A1957" s="15"/>
    </row>
    <row r="1958" spans="1:1" x14ac:dyDescent="0.3">
      <c r="A1958" s="15"/>
    </row>
    <row r="1959" spans="1:1" x14ac:dyDescent="0.3">
      <c r="A1959" s="15"/>
    </row>
    <row r="1960" spans="1:1" x14ac:dyDescent="0.3">
      <c r="A1960" s="15"/>
    </row>
    <row r="1961" spans="1:1" x14ac:dyDescent="0.3">
      <c r="A1961" s="15"/>
    </row>
    <row r="1962" spans="1:1" x14ac:dyDescent="0.3">
      <c r="A1962" s="15"/>
    </row>
    <row r="1963" spans="1:1" x14ac:dyDescent="0.3">
      <c r="A1963" s="15"/>
    </row>
    <row r="1964" spans="1:1" x14ac:dyDescent="0.3">
      <c r="A1964" s="15"/>
    </row>
    <row r="1965" spans="1:1" x14ac:dyDescent="0.3">
      <c r="A1965" s="15"/>
    </row>
    <row r="1966" spans="1:1" x14ac:dyDescent="0.3">
      <c r="A1966" s="15"/>
    </row>
    <row r="1967" spans="1:1" x14ac:dyDescent="0.3">
      <c r="A1967" s="15"/>
    </row>
    <row r="1968" spans="1:1" x14ac:dyDescent="0.3">
      <c r="A1968" s="15"/>
    </row>
    <row r="1969" spans="1:1" x14ac:dyDescent="0.3">
      <c r="A1969" s="15"/>
    </row>
    <row r="1970" spans="1:1" x14ac:dyDescent="0.3">
      <c r="A1970" s="15"/>
    </row>
    <row r="1971" spans="1:1" x14ac:dyDescent="0.3">
      <c r="A1971" s="15"/>
    </row>
    <row r="1972" spans="1:1" x14ac:dyDescent="0.3">
      <c r="A1972" s="15"/>
    </row>
    <row r="1973" spans="1:1" x14ac:dyDescent="0.3">
      <c r="A1973" s="15"/>
    </row>
    <row r="1974" spans="1:1" x14ac:dyDescent="0.3">
      <c r="A1974" s="15"/>
    </row>
    <row r="1975" spans="1:1" x14ac:dyDescent="0.3">
      <c r="A1975" s="15"/>
    </row>
    <row r="1976" spans="1:1" x14ac:dyDescent="0.3">
      <c r="A1976" s="15"/>
    </row>
    <row r="1977" spans="1:1" x14ac:dyDescent="0.3">
      <c r="A1977" s="15"/>
    </row>
    <row r="1978" spans="1:1" x14ac:dyDescent="0.3">
      <c r="A1978" s="15"/>
    </row>
    <row r="1979" spans="1:1" x14ac:dyDescent="0.3">
      <c r="A1979" s="15"/>
    </row>
    <row r="1980" spans="1:1" x14ac:dyDescent="0.3">
      <c r="A1980" s="15"/>
    </row>
    <row r="1981" spans="1:1" x14ac:dyDescent="0.3">
      <c r="A1981" s="15"/>
    </row>
    <row r="1982" spans="1:1" x14ac:dyDescent="0.3">
      <c r="A1982" s="15"/>
    </row>
    <row r="1983" spans="1:1" x14ac:dyDescent="0.3">
      <c r="A1983" s="15"/>
    </row>
    <row r="1984" spans="1:1" x14ac:dyDescent="0.3">
      <c r="A1984" s="15"/>
    </row>
    <row r="1985" spans="1:1" x14ac:dyDescent="0.3">
      <c r="A1985" s="15"/>
    </row>
    <row r="1986" spans="1:1" x14ac:dyDescent="0.3">
      <c r="A1986" s="15"/>
    </row>
    <row r="1987" spans="1:1" x14ac:dyDescent="0.3">
      <c r="A1987" s="15"/>
    </row>
    <row r="1988" spans="1:1" x14ac:dyDescent="0.3">
      <c r="A1988" s="15"/>
    </row>
    <row r="1989" spans="1:1" x14ac:dyDescent="0.3">
      <c r="A1989" s="15"/>
    </row>
    <row r="1990" spans="1:1" x14ac:dyDescent="0.3">
      <c r="A1990" s="15"/>
    </row>
    <row r="1991" spans="1:1" x14ac:dyDescent="0.3">
      <c r="A1991" s="15"/>
    </row>
    <row r="1992" spans="1:1" x14ac:dyDescent="0.3">
      <c r="A1992" s="15"/>
    </row>
    <row r="1993" spans="1:1" x14ac:dyDescent="0.3">
      <c r="A1993" s="15"/>
    </row>
    <row r="1994" spans="1:1" x14ac:dyDescent="0.3">
      <c r="A1994" s="15"/>
    </row>
    <row r="1995" spans="1:1" x14ac:dyDescent="0.3">
      <c r="A1995" s="15"/>
    </row>
    <row r="1996" spans="1:1" x14ac:dyDescent="0.3">
      <c r="A1996" s="15"/>
    </row>
    <row r="1997" spans="1:1" x14ac:dyDescent="0.3">
      <c r="A1997" s="15"/>
    </row>
    <row r="1998" spans="1:1" x14ac:dyDescent="0.3">
      <c r="A1998" s="15"/>
    </row>
    <row r="1999" spans="1:1" x14ac:dyDescent="0.3">
      <c r="A1999" s="15"/>
    </row>
    <row r="2000" spans="1:1" x14ac:dyDescent="0.3">
      <c r="A2000" s="15"/>
    </row>
    <row r="2001" spans="1:1" x14ac:dyDescent="0.3">
      <c r="A2001" s="15"/>
    </row>
    <row r="2002" spans="1:1" x14ac:dyDescent="0.3">
      <c r="A2002" s="15"/>
    </row>
    <row r="2003" spans="1:1" x14ac:dyDescent="0.3">
      <c r="A2003" s="15"/>
    </row>
    <row r="2004" spans="1:1" x14ac:dyDescent="0.3">
      <c r="A2004" s="15"/>
    </row>
    <row r="2005" spans="1:1" x14ac:dyDescent="0.3">
      <c r="A2005" s="15"/>
    </row>
    <row r="2006" spans="1:1" x14ac:dyDescent="0.3">
      <c r="A2006" s="15"/>
    </row>
    <row r="2007" spans="1:1" x14ac:dyDescent="0.3">
      <c r="A2007" s="15"/>
    </row>
    <row r="2008" spans="1:1" x14ac:dyDescent="0.3">
      <c r="A2008" s="15"/>
    </row>
    <row r="2009" spans="1:1" x14ac:dyDescent="0.3">
      <c r="A2009" s="15"/>
    </row>
    <row r="2010" spans="1:1" x14ac:dyDescent="0.3">
      <c r="A2010" s="15"/>
    </row>
    <row r="2011" spans="1:1" x14ac:dyDescent="0.3">
      <c r="A2011" s="15"/>
    </row>
    <row r="2012" spans="1:1" x14ac:dyDescent="0.3">
      <c r="A2012" s="15"/>
    </row>
    <row r="2013" spans="1:1" x14ac:dyDescent="0.3">
      <c r="A2013" s="15"/>
    </row>
    <row r="2014" spans="1:1" x14ac:dyDescent="0.3">
      <c r="A2014" s="15"/>
    </row>
    <row r="2015" spans="1:1" x14ac:dyDescent="0.3">
      <c r="A2015" s="15"/>
    </row>
    <row r="2016" spans="1:1" x14ac:dyDescent="0.3">
      <c r="A2016" s="15"/>
    </row>
    <row r="2017" spans="1:1" x14ac:dyDescent="0.3">
      <c r="A2017" s="15"/>
    </row>
    <row r="2018" spans="1:1" x14ac:dyDescent="0.3">
      <c r="A2018" s="15"/>
    </row>
    <row r="2019" spans="1:1" x14ac:dyDescent="0.3">
      <c r="A2019" s="15"/>
    </row>
    <row r="2020" spans="1:1" x14ac:dyDescent="0.3">
      <c r="A2020" s="15"/>
    </row>
    <row r="2021" spans="1:1" x14ac:dyDescent="0.3">
      <c r="A2021" s="15"/>
    </row>
    <row r="2022" spans="1:1" x14ac:dyDescent="0.3">
      <c r="A2022" s="15"/>
    </row>
    <row r="2023" spans="1:1" x14ac:dyDescent="0.3">
      <c r="A2023" s="15"/>
    </row>
    <row r="2024" spans="1:1" x14ac:dyDescent="0.3">
      <c r="A2024" s="15"/>
    </row>
    <row r="2025" spans="1:1" x14ac:dyDescent="0.3">
      <c r="A2025" s="15"/>
    </row>
    <row r="2026" spans="1:1" x14ac:dyDescent="0.3">
      <c r="A2026" s="15"/>
    </row>
    <row r="2027" spans="1:1" x14ac:dyDescent="0.3">
      <c r="A2027" s="15"/>
    </row>
    <row r="2028" spans="1:1" x14ac:dyDescent="0.3">
      <c r="A2028" s="15"/>
    </row>
    <row r="2029" spans="1:1" x14ac:dyDescent="0.3">
      <c r="A2029" s="15"/>
    </row>
    <row r="2030" spans="1:1" x14ac:dyDescent="0.3">
      <c r="A2030" s="15"/>
    </row>
    <row r="2031" spans="1:1" x14ac:dyDescent="0.3">
      <c r="A2031" s="15"/>
    </row>
    <row r="2032" spans="1:1" x14ac:dyDescent="0.3">
      <c r="A2032" s="15"/>
    </row>
    <row r="2033" spans="1:1" x14ac:dyDescent="0.3">
      <c r="A2033" s="15"/>
    </row>
    <row r="2034" spans="1:1" x14ac:dyDescent="0.3">
      <c r="A2034" s="15"/>
    </row>
    <row r="2035" spans="1:1" x14ac:dyDescent="0.3">
      <c r="A2035" s="15"/>
    </row>
    <row r="2036" spans="1:1" x14ac:dyDescent="0.3">
      <c r="A2036" s="15"/>
    </row>
    <row r="2037" spans="1:1" x14ac:dyDescent="0.3">
      <c r="A2037" s="15"/>
    </row>
    <row r="2038" spans="1:1" x14ac:dyDescent="0.3">
      <c r="A2038" s="15"/>
    </row>
    <row r="2039" spans="1:1" x14ac:dyDescent="0.3">
      <c r="A2039" s="15"/>
    </row>
    <row r="2040" spans="1:1" x14ac:dyDescent="0.3">
      <c r="A2040" s="15"/>
    </row>
    <row r="2041" spans="1:1" x14ac:dyDescent="0.3">
      <c r="A2041" s="15"/>
    </row>
    <row r="2042" spans="1:1" x14ac:dyDescent="0.3">
      <c r="A2042" s="15"/>
    </row>
    <row r="2043" spans="1:1" x14ac:dyDescent="0.3">
      <c r="A2043" s="15"/>
    </row>
    <row r="2044" spans="1:1" x14ac:dyDescent="0.3">
      <c r="A2044" s="15"/>
    </row>
    <row r="2045" spans="1:1" x14ac:dyDescent="0.3">
      <c r="A2045" s="15"/>
    </row>
    <row r="2046" spans="1:1" x14ac:dyDescent="0.3">
      <c r="A2046" s="15"/>
    </row>
    <row r="2047" spans="1:1" x14ac:dyDescent="0.3">
      <c r="A2047" s="15"/>
    </row>
    <row r="2048" spans="1:1" x14ac:dyDescent="0.3">
      <c r="A2048" s="15"/>
    </row>
    <row r="2049" spans="1:1" x14ac:dyDescent="0.3">
      <c r="A2049" s="15"/>
    </row>
    <row r="2050" spans="1:1" x14ac:dyDescent="0.3">
      <c r="A2050" s="15"/>
    </row>
    <row r="2051" spans="1:1" x14ac:dyDescent="0.3">
      <c r="A2051" s="15"/>
    </row>
    <row r="2052" spans="1:1" x14ac:dyDescent="0.3">
      <c r="A2052" s="15"/>
    </row>
    <row r="2053" spans="1:1" x14ac:dyDescent="0.3">
      <c r="A2053" s="15"/>
    </row>
    <row r="2054" spans="1:1" x14ac:dyDescent="0.3">
      <c r="A2054" s="15"/>
    </row>
    <row r="2055" spans="1:1" x14ac:dyDescent="0.3">
      <c r="A2055" s="15"/>
    </row>
    <row r="2056" spans="1:1" x14ac:dyDescent="0.3">
      <c r="A2056" s="15"/>
    </row>
    <row r="2057" spans="1:1" x14ac:dyDescent="0.3">
      <c r="A2057" s="15"/>
    </row>
    <row r="2058" spans="1:1" x14ac:dyDescent="0.3">
      <c r="A2058" s="15"/>
    </row>
    <row r="2059" spans="1:1" x14ac:dyDescent="0.3">
      <c r="A2059" s="15"/>
    </row>
    <row r="2060" spans="1:1" x14ac:dyDescent="0.3">
      <c r="A2060" s="15"/>
    </row>
    <row r="2061" spans="1:1" x14ac:dyDescent="0.3">
      <c r="A2061" s="15"/>
    </row>
    <row r="2062" spans="1:1" x14ac:dyDescent="0.3">
      <c r="A2062" s="15"/>
    </row>
    <row r="2063" spans="1:1" x14ac:dyDescent="0.3">
      <c r="A2063" s="15"/>
    </row>
    <row r="2064" spans="1:1" x14ac:dyDescent="0.3">
      <c r="A2064" s="15"/>
    </row>
    <row r="2065" spans="1:1" x14ac:dyDescent="0.3">
      <c r="A2065" s="15"/>
    </row>
    <row r="2066" spans="1:1" x14ac:dyDescent="0.3">
      <c r="A2066" s="15"/>
    </row>
    <row r="2067" spans="1:1" x14ac:dyDescent="0.3">
      <c r="A2067" s="15"/>
    </row>
    <row r="2068" spans="1:1" x14ac:dyDescent="0.3">
      <c r="A2068" s="15"/>
    </row>
    <row r="2069" spans="1:1" x14ac:dyDescent="0.3">
      <c r="A2069" s="15"/>
    </row>
    <row r="2070" spans="1:1" x14ac:dyDescent="0.3">
      <c r="A2070" s="15"/>
    </row>
    <row r="2071" spans="1:1" x14ac:dyDescent="0.3">
      <c r="A2071" s="15"/>
    </row>
    <row r="2072" spans="1:1" x14ac:dyDescent="0.3">
      <c r="A2072" s="15"/>
    </row>
    <row r="2073" spans="1:1" x14ac:dyDescent="0.3">
      <c r="A2073" s="15"/>
    </row>
    <row r="2074" spans="1:1" x14ac:dyDescent="0.3">
      <c r="A2074" s="15"/>
    </row>
    <row r="2075" spans="1:1" x14ac:dyDescent="0.3">
      <c r="A2075" s="15"/>
    </row>
    <row r="2076" spans="1:1" x14ac:dyDescent="0.3">
      <c r="A2076" s="15"/>
    </row>
    <row r="2077" spans="1:1" x14ac:dyDescent="0.3">
      <c r="A2077" s="15"/>
    </row>
    <row r="2078" spans="1:1" x14ac:dyDescent="0.3">
      <c r="A2078" s="15"/>
    </row>
    <row r="2079" spans="1:1" x14ac:dyDescent="0.3">
      <c r="A2079" s="15"/>
    </row>
    <row r="2080" spans="1:1" x14ac:dyDescent="0.3">
      <c r="A2080" s="15"/>
    </row>
    <row r="2081" spans="1:1" x14ac:dyDescent="0.3">
      <c r="A2081" s="15"/>
    </row>
    <row r="2082" spans="1:1" x14ac:dyDescent="0.3">
      <c r="A2082" s="15"/>
    </row>
    <row r="2083" spans="1:1" x14ac:dyDescent="0.3">
      <c r="A2083" s="15"/>
    </row>
    <row r="2084" spans="1:1" x14ac:dyDescent="0.3">
      <c r="A2084" s="15"/>
    </row>
    <row r="2085" spans="1:1" x14ac:dyDescent="0.3">
      <c r="A2085" s="15"/>
    </row>
    <row r="2086" spans="1:1" x14ac:dyDescent="0.3">
      <c r="A2086" s="15"/>
    </row>
    <row r="2087" spans="1:1" x14ac:dyDescent="0.3">
      <c r="A2087" s="15"/>
    </row>
    <row r="2088" spans="1:1" x14ac:dyDescent="0.3">
      <c r="A2088" s="15"/>
    </row>
    <row r="2089" spans="1:1" x14ac:dyDescent="0.3">
      <c r="A2089" s="15"/>
    </row>
    <row r="2090" spans="1:1" x14ac:dyDescent="0.3">
      <c r="A2090" s="15"/>
    </row>
    <row r="2091" spans="1:1" x14ac:dyDescent="0.3">
      <c r="A2091" s="15"/>
    </row>
    <row r="2092" spans="1:1" x14ac:dyDescent="0.3">
      <c r="A2092" s="15"/>
    </row>
    <row r="2093" spans="1:1" x14ac:dyDescent="0.3">
      <c r="A2093" s="15"/>
    </row>
    <row r="2094" spans="1:1" x14ac:dyDescent="0.3">
      <c r="A2094" s="15"/>
    </row>
    <row r="2095" spans="1:1" x14ac:dyDescent="0.3">
      <c r="A2095" s="15"/>
    </row>
    <row r="2096" spans="1:1" x14ac:dyDescent="0.3">
      <c r="A2096" s="15"/>
    </row>
    <row r="2097" spans="1:1" x14ac:dyDescent="0.3">
      <c r="A2097" s="15"/>
    </row>
    <row r="2098" spans="1:1" x14ac:dyDescent="0.3">
      <c r="A2098" s="15"/>
    </row>
    <row r="2099" spans="1:1" x14ac:dyDescent="0.3">
      <c r="A2099" s="15"/>
    </row>
    <row r="2100" spans="1:1" x14ac:dyDescent="0.3">
      <c r="A2100" s="15"/>
    </row>
    <row r="2101" spans="1:1" x14ac:dyDescent="0.3">
      <c r="A2101" s="15"/>
    </row>
    <row r="2102" spans="1:1" x14ac:dyDescent="0.3">
      <c r="A2102" s="15"/>
    </row>
    <row r="2103" spans="1:1" x14ac:dyDescent="0.3">
      <c r="A2103" s="15"/>
    </row>
    <row r="2104" spans="1:1" x14ac:dyDescent="0.3">
      <c r="A2104" s="15"/>
    </row>
    <row r="2105" spans="1:1" x14ac:dyDescent="0.3">
      <c r="A2105" s="15"/>
    </row>
    <row r="2106" spans="1:1" x14ac:dyDescent="0.3">
      <c r="A2106" s="15"/>
    </row>
    <row r="2107" spans="1:1" x14ac:dyDescent="0.3">
      <c r="A2107" s="15"/>
    </row>
    <row r="2108" spans="1:1" x14ac:dyDescent="0.3">
      <c r="A2108" s="15"/>
    </row>
    <row r="2109" spans="1:1" x14ac:dyDescent="0.3">
      <c r="A2109" s="15"/>
    </row>
    <row r="2110" spans="1:1" x14ac:dyDescent="0.3">
      <c r="A2110" s="15"/>
    </row>
    <row r="2111" spans="1:1" x14ac:dyDescent="0.3">
      <c r="A2111" s="15"/>
    </row>
    <row r="2112" spans="1:1" x14ac:dyDescent="0.3">
      <c r="A2112" s="15"/>
    </row>
    <row r="2113" spans="1:1" x14ac:dyDescent="0.3">
      <c r="A2113" s="15"/>
    </row>
    <row r="2114" spans="1:1" x14ac:dyDescent="0.3">
      <c r="A2114" s="15"/>
    </row>
    <row r="2115" spans="1:1" x14ac:dyDescent="0.3">
      <c r="A2115" s="15"/>
    </row>
    <row r="2116" spans="1:1" x14ac:dyDescent="0.3">
      <c r="A2116" s="15"/>
    </row>
    <row r="2117" spans="1:1" x14ac:dyDescent="0.3">
      <c r="A2117" s="15"/>
    </row>
    <row r="2118" spans="1:1" x14ac:dyDescent="0.3">
      <c r="A2118" s="15"/>
    </row>
    <row r="2119" spans="1:1" x14ac:dyDescent="0.3">
      <c r="A2119" s="15"/>
    </row>
    <row r="2120" spans="1:1" x14ac:dyDescent="0.3">
      <c r="A2120" s="15"/>
    </row>
    <row r="2121" spans="1:1" x14ac:dyDescent="0.3">
      <c r="A2121" s="15"/>
    </row>
    <row r="2122" spans="1:1" x14ac:dyDescent="0.3">
      <c r="A2122" s="15"/>
    </row>
    <row r="2123" spans="1:1" x14ac:dyDescent="0.3">
      <c r="A2123" s="15"/>
    </row>
    <row r="2124" spans="1:1" x14ac:dyDescent="0.3">
      <c r="A2124" s="15"/>
    </row>
    <row r="2125" spans="1:1" x14ac:dyDescent="0.3">
      <c r="A2125" s="15"/>
    </row>
    <row r="2126" spans="1:1" x14ac:dyDescent="0.3">
      <c r="A2126" s="15"/>
    </row>
    <row r="2127" spans="1:1" x14ac:dyDescent="0.3">
      <c r="A2127" s="15"/>
    </row>
    <row r="2128" spans="1:1" x14ac:dyDescent="0.3">
      <c r="A2128" s="15"/>
    </row>
    <row r="2129" spans="1:1" x14ac:dyDescent="0.3">
      <c r="A2129" s="15"/>
    </row>
    <row r="2130" spans="1:1" x14ac:dyDescent="0.3">
      <c r="A2130" s="15"/>
    </row>
    <row r="2131" spans="1:1" x14ac:dyDescent="0.3">
      <c r="A2131" s="15"/>
    </row>
    <row r="2132" spans="1:1" x14ac:dyDescent="0.3">
      <c r="A2132" s="15"/>
    </row>
    <row r="2133" spans="1:1" x14ac:dyDescent="0.3">
      <c r="A2133" s="15"/>
    </row>
    <row r="2134" spans="1:1" x14ac:dyDescent="0.3">
      <c r="A2134" s="15"/>
    </row>
    <row r="2135" spans="1:1" x14ac:dyDescent="0.3">
      <c r="A2135" s="15"/>
    </row>
    <row r="2136" spans="1:1" x14ac:dyDescent="0.3">
      <c r="A2136" s="15"/>
    </row>
    <row r="2137" spans="1:1" x14ac:dyDescent="0.3">
      <c r="A2137" s="15"/>
    </row>
    <row r="2138" spans="1:1" x14ac:dyDescent="0.3">
      <c r="A2138" s="15"/>
    </row>
    <row r="2139" spans="1:1" x14ac:dyDescent="0.3">
      <c r="A2139" s="15"/>
    </row>
    <row r="2140" spans="1:1" x14ac:dyDescent="0.3">
      <c r="A2140" s="15"/>
    </row>
    <row r="2141" spans="1:1" x14ac:dyDescent="0.3">
      <c r="A2141" s="15"/>
    </row>
    <row r="2142" spans="1:1" x14ac:dyDescent="0.3">
      <c r="A2142" s="15"/>
    </row>
    <row r="2143" spans="1:1" x14ac:dyDescent="0.3">
      <c r="A2143" s="15"/>
    </row>
    <row r="2144" spans="1:1" x14ac:dyDescent="0.3">
      <c r="A2144" s="15"/>
    </row>
    <row r="2145" spans="1:1" x14ac:dyDescent="0.3">
      <c r="A2145" s="15"/>
    </row>
    <row r="2146" spans="1:1" x14ac:dyDescent="0.3">
      <c r="A2146" s="15"/>
    </row>
    <row r="2147" spans="1:1" x14ac:dyDescent="0.3">
      <c r="A2147" s="15"/>
    </row>
    <row r="2148" spans="1:1" x14ac:dyDescent="0.3">
      <c r="A2148" s="15"/>
    </row>
    <row r="2149" spans="1:1" x14ac:dyDescent="0.3">
      <c r="A2149" s="15"/>
    </row>
    <row r="2150" spans="1:1" x14ac:dyDescent="0.3">
      <c r="A2150" s="15"/>
    </row>
    <row r="2151" spans="1:1" x14ac:dyDescent="0.3">
      <c r="A2151" s="15"/>
    </row>
    <row r="2152" spans="1:1" x14ac:dyDescent="0.3">
      <c r="A2152" s="15"/>
    </row>
    <row r="2153" spans="1:1" x14ac:dyDescent="0.3">
      <c r="A2153" s="15"/>
    </row>
    <row r="2154" spans="1:1" x14ac:dyDescent="0.3">
      <c r="A2154" s="15"/>
    </row>
    <row r="2155" spans="1:1" x14ac:dyDescent="0.3">
      <c r="A2155" s="15"/>
    </row>
    <row r="2156" spans="1:1" x14ac:dyDescent="0.3">
      <c r="A2156" s="15"/>
    </row>
    <row r="2157" spans="1:1" x14ac:dyDescent="0.3">
      <c r="A2157" s="15"/>
    </row>
    <row r="2158" spans="1:1" x14ac:dyDescent="0.3">
      <c r="A2158" s="15"/>
    </row>
    <row r="2159" spans="1:1" x14ac:dyDescent="0.3">
      <c r="A2159" s="15"/>
    </row>
    <row r="2160" spans="1:1" x14ac:dyDescent="0.3">
      <c r="A2160" s="15"/>
    </row>
    <row r="2161" spans="1:1" x14ac:dyDescent="0.3">
      <c r="A2161" s="15"/>
    </row>
    <row r="2162" spans="1:1" x14ac:dyDescent="0.3">
      <c r="A2162" s="15"/>
    </row>
    <row r="2163" spans="1:1" x14ac:dyDescent="0.3">
      <c r="A2163" s="15"/>
    </row>
    <row r="2164" spans="1:1" x14ac:dyDescent="0.3">
      <c r="A2164" s="15"/>
    </row>
    <row r="2165" spans="1:1" x14ac:dyDescent="0.3">
      <c r="A2165" s="15"/>
    </row>
    <row r="2166" spans="1:1" x14ac:dyDescent="0.3">
      <c r="A2166" s="15"/>
    </row>
    <row r="2167" spans="1:1" x14ac:dyDescent="0.3">
      <c r="A2167" s="15"/>
    </row>
    <row r="2168" spans="1:1" x14ac:dyDescent="0.3">
      <c r="A2168" s="15"/>
    </row>
    <row r="2169" spans="1:1" x14ac:dyDescent="0.3">
      <c r="A2169" s="15"/>
    </row>
    <row r="2170" spans="1:1" x14ac:dyDescent="0.3">
      <c r="A2170" s="15"/>
    </row>
    <row r="2171" spans="1:1" x14ac:dyDescent="0.3">
      <c r="A2171" s="15"/>
    </row>
    <row r="2172" spans="1:1" x14ac:dyDescent="0.3">
      <c r="A2172" s="15"/>
    </row>
    <row r="2173" spans="1:1" x14ac:dyDescent="0.3">
      <c r="A2173" s="15"/>
    </row>
    <row r="2174" spans="1:1" x14ac:dyDescent="0.3">
      <c r="A2174" s="15"/>
    </row>
    <row r="2175" spans="1:1" x14ac:dyDescent="0.3">
      <c r="A2175" s="15"/>
    </row>
    <row r="2176" spans="1:1" x14ac:dyDescent="0.3">
      <c r="A2176" s="15"/>
    </row>
    <row r="2177" spans="1:1" x14ac:dyDescent="0.3">
      <c r="A2177" s="15"/>
    </row>
    <row r="2178" spans="1:1" x14ac:dyDescent="0.3">
      <c r="A2178" s="15"/>
    </row>
    <row r="2179" spans="1:1" x14ac:dyDescent="0.3">
      <c r="A2179" s="15"/>
    </row>
    <row r="2180" spans="1:1" x14ac:dyDescent="0.3">
      <c r="A2180" s="15"/>
    </row>
    <row r="2181" spans="1:1" x14ac:dyDescent="0.3">
      <c r="A2181" s="15"/>
    </row>
    <row r="2182" spans="1:1" x14ac:dyDescent="0.3">
      <c r="A2182" s="15"/>
    </row>
    <row r="2183" spans="1:1" x14ac:dyDescent="0.3">
      <c r="A2183" s="15"/>
    </row>
    <row r="2184" spans="1:1" x14ac:dyDescent="0.3">
      <c r="A2184" s="15"/>
    </row>
    <row r="2185" spans="1:1" x14ac:dyDescent="0.3">
      <c r="A2185" s="15"/>
    </row>
    <row r="2186" spans="1:1" x14ac:dyDescent="0.3">
      <c r="A2186" s="15"/>
    </row>
    <row r="2187" spans="1:1" x14ac:dyDescent="0.3">
      <c r="A2187" s="15"/>
    </row>
    <row r="2188" spans="1:1" x14ac:dyDescent="0.3">
      <c r="A2188" s="15"/>
    </row>
    <row r="2189" spans="1:1" x14ac:dyDescent="0.3">
      <c r="A2189" s="15"/>
    </row>
    <row r="2190" spans="1:1" x14ac:dyDescent="0.3">
      <c r="A2190" s="15"/>
    </row>
    <row r="2191" spans="1:1" x14ac:dyDescent="0.3">
      <c r="A2191" s="15"/>
    </row>
    <row r="2192" spans="1:1" x14ac:dyDescent="0.3">
      <c r="A2192" s="15"/>
    </row>
    <row r="2193" spans="1:1" x14ac:dyDescent="0.3">
      <c r="A2193" s="15"/>
    </row>
    <row r="2194" spans="1:1" x14ac:dyDescent="0.3">
      <c r="A2194" s="15"/>
    </row>
    <row r="2195" spans="1:1" x14ac:dyDescent="0.3">
      <c r="A2195" s="15"/>
    </row>
    <row r="2196" spans="1:1" x14ac:dyDescent="0.3">
      <c r="A2196" s="15"/>
    </row>
    <row r="2197" spans="1:1" x14ac:dyDescent="0.3">
      <c r="A2197" s="15"/>
    </row>
    <row r="2198" spans="1:1" x14ac:dyDescent="0.3">
      <c r="A2198" s="15"/>
    </row>
    <row r="2199" spans="1:1" x14ac:dyDescent="0.3">
      <c r="A2199" s="15"/>
    </row>
    <row r="2200" spans="1:1" x14ac:dyDescent="0.3">
      <c r="A2200" s="15"/>
    </row>
    <row r="2201" spans="1:1" x14ac:dyDescent="0.3">
      <c r="A2201" s="15"/>
    </row>
    <row r="2202" spans="1:1" x14ac:dyDescent="0.3">
      <c r="A2202" s="15"/>
    </row>
    <row r="2203" spans="1:1" x14ac:dyDescent="0.3">
      <c r="A2203" s="15"/>
    </row>
    <row r="2204" spans="1:1" x14ac:dyDescent="0.3">
      <c r="A2204" s="15"/>
    </row>
    <row r="2205" spans="1:1" x14ac:dyDescent="0.3">
      <c r="A2205" s="15"/>
    </row>
    <row r="2206" spans="1:1" x14ac:dyDescent="0.3">
      <c r="A2206" s="15"/>
    </row>
    <row r="2207" spans="1:1" x14ac:dyDescent="0.3">
      <c r="A2207" s="15"/>
    </row>
    <row r="2208" spans="1:1" x14ac:dyDescent="0.3">
      <c r="A2208" s="15"/>
    </row>
    <row r="2209" spans="1:1" x14ac:dyDescent="0.3">
      <c r="A2209" s="15"/>
    </row>
    <row r="2210" spans="1:1" x14ac:dyDescent="0.3">
      <c r="A2210" s="15"/>
    </row>
    <row r="2211" spans="1:1" x14ac:dyDescent="0.3">
      <c r="A2211" s="15"/>
    </row>
    <row r="2212" spans="1:1" x14ac:dyDescent="0.3">
      <c r="A2212" s="15"/>
    </row>
    <row r="2213" spans="1:1" x14ac:dyDescent="0.3">
      <c r="A2213" s="15"/>
    </row>
    <row r="2214" spans="1:1" x14ac:dyDescent="0.3">
      <c r="A2214" s="15"/>
    </row>
    <row r="2215" spans="1:1" x14ac:dyDescent="0.3">
      <c r="A2215" s="15"/>
    </row>
    <row r="2216" spans="1:1" x14ac:dyDescent="0.3">
      <c r="A2216" s="15"/>
    </row>
    <row r="2217" spans="1:1" x14ac:dyDescent="0.3">
      <c r="A2217" s="15"/>
    </row>
    <row r="2218" spans="1:1" x14ac:dyDescent="0.3">
      <c r="A2218" s="15"/>
    </row>
    <row r="2219" spans="1:1" x14ac:dyDescent="0.3">
      <c r="A2219" s="15"/>
    </row>
    <row r="2220" spans="1:1" x14ac:dyDescent="0.3">
      <c r="A2220" s="15"/>
    </row>
    <row r="2221" spans="1:1" x14ac:dyDescent="0.3">
      <c r="A2221" s="15"/>
    </row>
    <row r="2222" spans="1:1" x14ac:dyDescent="0.3">
      <c r="A2222" s="15"/>
    </row>
    <row r="2223" spans="1:1" x14ac:dyDescent="0.3">
      <c r="A2223" s="15"/>
    </row>
    <row r="2224" spans="1:1" x14ac:dyDescent="0.3">
      <c r="A2224" s="15"/>
    </row>
    <row r="2225" spans="1:1" x14ac:dyDescent="0.3">
      <c r="A2225" s="15"/>
    </row>
    <row r="2226" spans="1:1" x14ac:dyDescent="0.3">
      <c r="A2226" s="15"/>
    </row>
    <row r="2227" spans="1:1" x14ac:dyDescent="0.3">
      <c r="A2227" s="15"/>
    </row>
    <row r="2228" spans="1:1" x14ac:dyDescent="0.3">
      <c r="A2228" s="15"/>
    </row>
    <row r="2229" spans="1:1" x14ac:dyDescent="0.3">
      <c r="A2229" s="15"/>
    </row>
    <row r="2230" spans="1:1" x14ac:dyDescent="0.3">
      <c r="A2230" s="15"/>
    </row>
    <row r="2231" spans="1:1" x14ac:dyDescent="0.3">
      <c r="A2231" s="15"/>
    </row>
    <row r="2232" spans="1:1" x14ac:dyDescent="0.3">
      <c r="A2232" s="15"/>
    </row>
    <row r="2233" spans="1:1" x14ac:dyDescent="0.3">
      <c r="A2233" s="15"/>
    </row>
    <row r="2234" spans="1:1" x14ac:dyDescent="0.3">
      <c r="A2234" s="15"/>
    </row>
    <row r="2235" spans="1:1" x14ac:dyDescent="0.3">
      <c r="A2235" s="15"/>
    </row>
    <row r="2236" spans="1:1" x14ac:dyDescent="0.3">
      <c r="A2236" s="15"/>
    </row>
    <row r="2237" spans="1:1" x14ac:dyDescent="0.3">
      <c r="A2237" s="15"/>
    </row>
    <row r="2238" spans="1:1" x14ac:dyDescent="0.3">
      <c r="A2238" s="15"/>
    </row>
    <row r="2239" spans="1:1" x14ac:dyDescent="0.3">
      <c r="A2239" s="15"/>
    </row>
    <row r="2240" spans="1:1" x14ac:dyDescent="0.3">
      <c r="A2240" s="15"/>
    </row>
    <row r="2241" spans="1:1" x14ac:dyDescent="0.3">
      <c r="A2241" s="15"/>
    </row>
    <row r="2242" spans="1:1" x14ac:dyDescent="0.3">
      <c r="A2242" s="15"/>
    </row>
    <row r="2243" spans="1:1" x14ac:dyDescent="0.3">
      <c r="A2243" s="15"/>
    </row>
    <row r="2244" spans="1:1" x14ac:dyDescent="0.3">
      <c r="A2244" s="15"/>
    </row>
    <row r="2245" spans="1:1" x14ac:dyDescent="0.3">
      <c r="A2245" s="15"/>
    </row>
    <row r="2246" spans="1:1" x14ac:dyDescent="0.3">
      <c r="A2246" s="15"/>
    </row>
    <row r="2247" spans="1:1" x14ac:dyDescent="0.3">
      <c r="A2247" s="15"/>
    </row>
    <row r="2248" spans="1:1" x14ac:dyDescent="0.3">
      <c r="A2248" s="15"/>
    </row>
    <row r="2249" spans="1:1" x14ac:dyDescent="0.3">
      <c r="A2249" s="15"/>
    </row>
    <row r="2250" spans="1:1" x14ac:dyDescent="0.3">
      <c r="A2250" s="15"/>
    </row>
    <row r="2251" spans="1:1" x14ac:dyDescent="0.3">
      <c r="A2251" s="15"/>
    </row>
    <row r="2252" spans="1:1" x14ac:dyDescent="0.3">
      <c r="A2252" s="15"/>
    </row>
    <row r="2253" spans="1:1" x14ac:dyDescent="0.3">
      <c r="A2253" s="15"/>
    </row>
    <row r="2254" spans="1:1" x14ac:dyDescent="0.3">
      <c r="A2254" s="15"/>
    </row>
    <row r="2255" spans="1:1" x14ac:dyDescent="0.3">
      <c r="A2255" s="15"/>
    </row>
    <row r="2256" spans="1:1" x14ac:dyDescent="0.3">
      <c r="A2256" s="15"/>
    </row>
    <row r="2257" spans="1:1" x14ac:dyDescent="0.3">
      <c r="A2257" s="15"/>
    </row>
    <row r="2258" spans="1:1" x14ac:dyDescent="0.3">
      <c r="A2258" s="15"/>
    </row>
    <row r="2259" spans="1:1" x14ac:dyDescent="0.3">
      <c r="A2259" s="15"/>
    </row>
    <row r="2260" spans="1:1" x14ac:dyDescent="0.3">
      <c r="A2260" s="15"/>
    </row>
    <row r="2261" spans="1:1" x14ac:dyDescent="0.3">
      <c r="A2261" s="15"/>
    </row>
    <row r="2262" spans="1:1" x14ac:dyDescent="0.3">
      <c r="A2262" s="15"/>
    </row>
    <row r="2263" spans="1:1" x14ac:dyDescent="0.3">
      <c r="A2263" s="15"/>
    </row>
    <row r="2264" spans="1:1" x14ac:dyDescent="0.3">
      <c r="A2264" s="15"/>
    </row>
    <row r="2265" spans="1:1" x14ac:dyDescent="0.3">
      <c r="A2265" s="15"/>
    </row>
    <row r="2266" spans="1:1" x14ac:dyDescent="0.3">
      <c r="A2266" s="15"/>
    </row>
    <row r="2267" spans="1:1" x14ac:dyDescent="0.3">
      <c r="A2267" s="15"/>
    </row>
    <row r="2268" spans="1:1" x14ac:dyDescent="0.3">
      <c r="A2268" s="15"/>
    </row>
    <row r="2269" spans="1:1" x14ac:dyDescent="0.3">
      <c r="A2269" s="15"/>
    </row>
    <row r="2270" spans="1:1" x14ac:dyDescent="0.3">
      <c r="A2270" s="15"/>
    </row>
    <row r="2271" spans="1:1" x14ac:dyDescent="0.3">
      <c r="A2271" s="15"/>
    </row>
    <row r="2272" spans="1:1" x14ac:dyDescent="0.3">
      <c r="A2272" s="15"/>
    </row>
    <row r="2273" spans="1:1" x14ac:dyDescent="0.3">
      <c r="A2273" s="15"/>
    </row>
    <row r="2274" spans="1:1" x14ac:dyDescent="0.3">
      <c r="A2274" s="15"/>
    </row>
    <row r="2275" spans="1:1" x14ac:dyDescent="0.3">
      <c r="A2275" s="15"/>
    </row>
    <row r="2276" spans="1:1" x14ac:dyDescent="0.3">
      <c r="A2276" s="15"/>
    </row>
    <row r="2277" spans="1:1" x14ac:dyDescent="0.3">
      <c r="A2277" s="15"/>
    </row>
    <row r="2278" spans="1:1" x14ac:dyDescent="0.3">
      <c r="A2278" s="15"/>
    </row>
    <row r="2279" spans="1:1" x14ac:dyDescent="0.3">
      <c r="A2279" s="15"/>
    </row>
    <row r="2280" spans="1:1" x14ac:dyDescent="0.3">
      <c r="A2280" s="15"/>
    </row>
    <row r="2281" spans="1:1" x14ac:dyDescent="0.3">
      <c r="A2281" s="15"/>
    </row>
    <row r="2282" spans="1:1" x14ac:dyDescent="0.3">
      <c r="A2282" s="15"/>
    </row>
    <row r="2283" spans="1:1" x14ac:dyDescent="0.3">
      <c r="A2283" s="15"/>
    </row>
    <row r="2284" spans="1:1" x14ac:dyDescent="0.3">
      <c r="A2284" s="15"/>
    </row>
    <row r="2285" spans="1:1" x14ac:dyDescent="0.3">
      <c r="A2285" s="15"/>
    </row>
    <row r="2286" spans="1:1" x14ac:dyDescent="0.3">
      <c r="A2286" s="15"/>
    </row>
    <row r="2287" spans="1:1" x14ac:dyDescent="0.3">
      <c r="A2287" s="15"/>
    </row>
    <row r="2288" spans="1:1" x14ac:dyDescent="0.3">
      <c r="A2288" s="15"/>
    </row>
    <row r="2289" spans="1:1" x14ac:dyDescent="0.3">
      <c r="A2289" s="15"/>
    </row>
    <row r="2290" spans="1:1" x14ac:dyDescent="0.3">
      <c r="A2290" s="15"/>
    </row>
    <row r="2291" spans="1:1" x14ac:dyDescent="0.3">
      <c r="A2291" s="15"/>
    </row>
    <row r="2292" spans="1:1" x14ac:dyDescent="0.3">
      <c r="A2292" s="15"/>
    </row>
    <row r="2293" spans="1:1" x14ac:dyDescent="0.3">
      <c r="A2293" s="15"/>
    </row>
    <row r="2294" spans="1:1" x14ac:dyDescent="0.3">
      <c r="A2294" s="15"/>
    </row>
    <row r="2295" spans="1:1" x14ac:dyDescent="0.3">
      <c r="A2295" s="15"/>
    </row>
    <row r="2296" spans="1:1" x14ac:dyDescent="0.3">
      <c r="A2296" s="15"/>
    </row>
    <row r="2297" spans="1:1" x14ac:dyDescent="0.3">
      <c r="A2297" s="15"/>
    </row>
    <row r="2298" spans="1:1" x14ac:dyDescent="0.3">
      <c r="A2298" s="15"/>
    </row>
    <row r="2299" spans="1:1" x14ac:dyDescent="0.3">
      <c r="A2299" s="15"/>
    </row>
    <row r="2300" spans="1:1" x14ac:dyDescent="0.3">
      <c r="A2300" s="15"/>
    </row>
    <row r="2301" spans="1:1" x14ac:dyDescent="0.3">
      <c r="A2301" s="15"/>
    </row>
    <row r="2302" spans="1:1" x14ac:dyDescent="0.3">
      <c r="A2302" s="15"/>
    </row>
    <row r="2303" spans="1:1" x14ac:dyDescent="0.3">
      <c r="A2303" s="15"/>
    </row>
    <row r="2304" spans="1:1" x14ac:dyDescent="0.3">
      <c r="A2304" s="15"/>
    </row>
    <row r="2305" spans="1:1" x14ac:dyDescent="0.3">
      <c r="A2305" s="15"/>
    </row>
    <row r="2306" spans="1:1" x14ac:dyDescent="0.3">
      <c r="A2306" s="15"/>
    </row>
    <row r="2307" spans="1:1" x14ac:dyDescent="0.3">
      <c r="A2307" s="15"/>
    </row>
    <row r="2308" spans="1:1" x14ac:dyDescent="0.3">
      <c r="A2308" s="15"/>
    </row>
    <row r="2309" spans="1:1" x14ac:dyDescent="0.3">
      <c r="A2309" s="15"/>
    </row>
    <row r="2310" spans="1:1" x14ac:dyDescent="0.3">
      <c r="A2310" s="15"/>
    </row>
    <row r="2311" spans="1:1" x14ac:dyDescent="0.3">
      <c r="A2311" s="15"/>
    </row>
    <row r="2312" spans="1:1" x14ac:dyDescent="0.3">
      <c r="A2312" s="15"/>
    </row>
    <row r="2313" spans="1:1" x14ac:dyDescent="0.3">
      <c r="A2313" s="15"/>
    </row>
    <row r="2314" spans="1:1" x14ac:dyDescent="0.3">
      <c r="A2314" s="15"/>
    </row>
    <row r="2315" spans="1:1" x14ac:dyDescent="0.3">
      <c r="A2315" s="15"/>
    </row>
    <row r="2316" spans="1:1" x14ac:dyDescent="0.3">
      <c r="A2316" s="15"/>
    </row>
    <row r="2317" spans="1:1" x14ac:dyDescent="0.3">
      <c r="A2317" s="15"/>
    </row>
    <row r="2318" spans="1:1" x14ac:dyDescent="0.3">
      <c r="A2318" s="15"/>
    </row>
    <row r="2319" spans="1:1" x14ac:dyDescent="0.3">
      <c r="A2319" s="15"/>
    </row>
    <row r="2320" spans="1:1" x14ac:dyDescent="0.3">
      <c r="A2320" s="15"/>
    </row>
    <row r="2321" spans="1:1" x14ac:dyDescent="0.3">
      <c r="A2321" s="15"/>
    </row>
    <row r="2322" spans="1:1" x14ac:dyDescent="0.3">
      <c r="A2322" s="15"/>
    </row>
    <row r="2323" spans="1:1" x14ac:dyDescent="0.3">
      <c r="A2323" s="15"/>
    </row>
    <row r="2324" spans="1:1" x14ac:dyDescent="0.3">
      <c r="A2324" s="15"/>
    </row>
    <row r="2325" spans="1:1" x14ac:dyDescent="0.3">
      <c r="A2325" s="15"/>
    </row>
    <row r="2326" spans="1:1" x14ac:dyDescent="0.3">
      <c r="A2326" s="15"/>
    </row>
    <row r="2327" spans="1:1" x14ac:dyDescent="0.3">
      <c r="A2327" s="15"/>
    </row>
    <row r="2328" spans="1:1" x14ac:dyDescent="0.3">
      <c r="A2328" s="15"/>
    </row>
    <row r="2329" spans="1:1" x14ac:dyDescent="0.3">
      <c r="A2329" s="15"/>
    </row>
    <row r="2330" spans="1:1" x14ac:dyDescent="0.3">
      <c r="A2330" s="15"/>
    </row>
    <row r="2331" spans="1:1" x14ac:dyDescent="0.3">
      <c r="A2331" s="15"/>
    </row>
    <row r="2332" spans="1:1" x14ac:dyDescent="0.3">
      <c r="A2332" s="15"/>
    </row>
    <row r="2333" spans="1:1" x14ac:dyDescent="0.3">
      <c r="A2333" s="15"/>
    </row>
    <row r="2334" spans="1:1" x14ac:dyDescent="0.3">
      <c r="A2334" s="15"/>
    </row>
    <row r="2335" spans="1:1" x14ac:dyDescent="0.3">
      <c r="A2335" s="15"/>
    </row>
    <row r="2336" spans="1:1" x14ac:dyDescent="0.3">
      <c r="A2336" s="15"/>
    </row>
    <row r="2337" spans="1:1" x14ac:dyDescent="0.3">
      <c r="A2337" s="15"/>
    </row>
    <row r="2338" spans="1:1" x14ac:dyDescent="0.3">
      <c r="A2338" s="15"/>
    </row>
    <row r="2339" spans="1:1" x14ac:dyDescent="0.3">
      <c r="A2339" s="15"/>
    </row>
    <row r="2340" spans="1:1" x14ac:dyDescent="0.3">
      <c r="A2340" s="15"/>
    </row>
    <row r="2341" spans="1:1" x14ac:dyDescent="0.3">
      <c r="A2341" s="15"/>
    </row>
    <row r="2342" spans="1:1" x14ac:dyDescent="0.3">
      <c r="A2342" s="15"/>
    </row>
    <row r="2343" spans="1:1" x14ac:dyDescent="0.3">
      <c r="A2343" s="15"/>
    </row>
    <row r="2344" spans="1:1" x14ac:dyDescent="0.3">
      <c r="A2344" s="15"/>
    </row>
    <row r="2345" spans="1:1" x14ac:dyDescent="0.3">
      <c r="A2345" s="15"/>
    </row>
    <row r="2346" spans="1:1" x14ac:dyDescent="0.3">
      <c r="A2346" s="15"/>
    </row>
    <row r="2347" spans="1:1" x14ac:dyDescent="0.3">
      <c r="A2347" s="15"/>
    </row>
    <row r="2348" spans="1:1" x14ac:dyDescent="0.3">
      <c r="A2348" s="15"/>
    </row>
    <row r="2349" spans="1:1" x14ac:dyDescent="0.3">
      <c r="A2349" s="15"/>
    </row>
    <row r="2350" spans="1:1" x14ac:dyDescent="0.3">
      <c r="A2350" s="15"/>
    </row>
    <row r="2351" spans="1:1" x14ac:dyDescent="0.3">
      <c r="A2351" s="15"/>
    </row>
    <row r="2352" spans="1:1" x14ac:dyDescent="0.3">
      <c r="A2352" s="15"/>
    </row>
    <row r="2353" spans="1:1" x14ac:dyDescent="0.3">
      <c r="A2353" s="15"/>
    </row>
    <row r="2354" spans="1:1" x14ac:dyDescent="0.3">
      <c r="A2354" s="15"/>
    </row>
    <row r="2355" spans="1:1" x14ac:dyDescent="0.3">
      <c r="A2355" s="15"/>
    </row>
    <row r="2356" spans="1:1" x14ac:dyDescent="0.3">
      <c r="A2356" s="15"/>
    </row>
    <row r="2357" spans="1:1" x14ac:dyDescent="0.3">
      <c r="A2357" s="15"/>
    </row>
    <row r="2358" spans="1:1" x14ac:dyDescent="0.3">
      <c r="A2358" s="15"/>
    </row>
    <row r="2359" spans="1:1" x14ac:dyDescent="0.3">
      <c r="A2359" s="15"/>
    </row>
    <row r="2360" spans="1:1" x14ac:dyDescent="0.3">
      <c r="A2360" s="15"/>
    </row>
    <row r="2361" spans="1:1" x14ac:dyDescent="0.3">
      <c r="A2361" s="15"/>
    </row>
    <row r="2362" spans="1:1" x14ac:dyDescent="0.3">
      <c r="A2362" s="15"/>
    </row>
    <row r="2363" spans="1:1" x14ac:dyDescent="0.3">
      <c r="A2363" s="15"/>
    </row>
    <row r="2364" spans="1:1" x14ac:dyDescent="0.3">
      <c r="A2364" s="15"/>
    </row>
    <row r="2365" spans="1:1" x14ac:dyDescent="0.3">
      <c r="A2365" s="15"/>
    </row>
    <row r="2366" spans="1:1" x14ac:dyDescent="0.3">
      <c r="A2366" s="15"/>
    </row>
    <row r="2367" spans="1:1" x14ac:dyDescent="0.3">
      <c r="A2367" s="15"/>
    </row>
    <row r="2368" spans="1:1" x14ac:dyDescent="0.3">
      <c r="A2368" s="15"/>
    </row>
    <row r="2369" spans="1:1" x14ac:dyDescent="0.3">
      <c r="A2369" s="15"/>
    </row>
    <row r="2370" spans="1:1" x14ac:dyDescent="0.3">
      <c r="A2370" s="15"/>
    </row>
    <row r="2371" spans="1:1" x14ac:dyDescent="0.3">
      <c r="A2371" s="15"/>
    </row>
    <row r="2372" spans="1:1" x14ac:dyDescent="0.3">
      <c r="A2372" s="15"/>
    </row>
    <row r="2373" spans="1:1" x14ac:dyDescent="0.3">
      <c r="A2373" s="15"/>
    </row>
    <row r="2374" spans="1:1" x14ac:dyDescent="0.3">
      <c r="A2374" s="15"/>
    </row>
    <row r="2375" spans="1:1" x14ac:dyDescent="0.3">
      <c r="A2375" s="15"/>
    </row>
    <row r="2376" spans="1:1" x14ac:dyDescent="0.3">
      <c r="A2376" s="15"/>
    </row>
    <row r="2377" spans="1:1" x14ac:dyDescent="0.3">
      <c r="A2377" s="15"/>
    </row>
    <row r="2378" spans="1:1" x14ac:dyDescent="0.3">
      <c r="A2378" s="15"/>
    </row>
    <row r="2379" spans="1:1" x14ac:dyDescent="0.3">
      <c r="A2379" s="15"/>
    </row>
    <row r="2380" spans="1:1" x14ac:dyDescent="0.3">
      <c r="A2380" s="15"/>
    </row>
    <row r="2381" spans="1:1" x14ac:dyDescent="0.3">
      <c r="A2381" s="15"/>
    </row>
    <row r="2382" spans="1:1" x14ac:dyDescent="0.3">
      <c r="A2382" s="15"/>
    </row>
    <row r="2383" spans="1:1" x14ac:dyDescent="0.3">
      <c r="A2383" s="15"/>
    </row>
    <row r="2384" spans="1:1" x14ac:dyDescent="0.3">
      <c r="A2384" s="15"/>
    </row>
    <row r="2385" spans="1:1" x14ac:dyDescent="0.3">
      <c r="A2385" s="15"/>
    </row>
    <row r="2386" spans="1:1" x14ac:dyDescent="0.3">
      <c r="A2386" s="15"/>
    </row>
    <row r="2387" spans="1:1" x14ac:dyDescent="0.3">
      <c r="A2387" s="15"/>
    </row>
    <row r="2388" spans="1:1" x14ac:dyDescent="0.3">
      <c r="A2388" s="15"/>
    </row>
    <row r="2389" spans="1:1" x14ac:dyDescent="0.3">
      <c r="A2389" s="15"/>
    </row>
    <row r="2390" spans="1:1" x14ac:dyDescent="0.3">
      <c r="A2390" s="15"/>
    </row>
    <row r="2391" spans="1:1" x14ac:dyDescent="0.3">
      <c r="A2391" s="15"/>
    </row>
    <row r="2392" spans="1:1" x14ac:dyDescent="0.3">
      <c r="A2392" s="15"/>
    </row>
    <row r="2393" spans="1:1" x14ac:dyDescent="0.3">
      <c r="A2393" s="15"/>
    </row>
    <row r="2394" spans="1:1" x14ac:dyDescent="0.3">
      <c r="A2394" s="15"/>
    </row>
    <row r="2395" spans="1:1" x14ac:dyDescent="0.3">
      <c r="A2395" s="15"/>
    </row>
    <row r="2396" spans="1:1" x14ac:dyDescent="0.3">
      <c r="A2396" s="15"/>
    </row>
    <row r="2397" spans="1:1" x14ac:dyDescent="0.3">
      <c r="A2397" s="15"/>
    </row>
    <row r="2398" spans="1:1" x14ac:dyDescent="0.3">
      <c r="A2398" s="15"/>
    </row>
    <row r="2399" spans="1:1" x14ac:dyDescent="0.3">
      <c r="A2399" s="15"/>
    </row>
    <row r="2400" spans="1:1" x14ac:dyDescent="0.3">
      <c r="A2400" s="15"/>
    </row>
    <row r="2401" spans="1:1" x14ac:dyDescent="0.3">
      <c r="A2401" s="15"/>
    </row>
    <row r="2402" spans="1:1" x14ac:dyDescent="0.3">
      <c r="A2402" s="15"/>
    </row>
    <row r="2403" spans="1:1" x14ac:dyDescent="0.3">
      <c r="A2403" s="15"/>
    </row>
    <row r="2404" spans="1:1" x14ac:dyDescent="0.3">
      <c r="A2404" s="15"/>
    </row>
    <row r="2405" spans="1:1" x14ac:dyDescent="0.3">
      <c r="A2405" s="15"/>
    </row>
    <row r="2406" spans="1:1" x14ac:dyDescent="0.3">
      <c r="A2406" s="15"/>
    </row>
    <row r="2407" spans="1:1" x14ac:dyDescent="0.3">
      <c r="A2407" s="15"/>
    </row>
    <row r="2408" spans="1:1" x14ac:dyDescent="0.3">
      <c r="A2408" s="15"/>
    </row>
    <row r="2409" spans="1:1" x14ac:dyDescent="0.3">
      <c r="A2409" s="15"/>
    </row>
    <row r="2410" spans="1:1" x14ac:dyDescent="0.3">
      <c r="A2410" s="15"/>
    </row>
    <row r="2411" spans="1:1" x14ac:dyDescent="0.3">
      <c r="A2411" s="15"/>
    </row>
    <row r="2412" spans="1:1" x14ac:dyDescent="0.3">
      <c r="A2412" s="15"/>
    </row>
    <row r="2413" spans="1:1" x14ac:dyDescent="0.3">
      <c r="A2413" s="15"/>
    </row>
    <row r="2414" spans="1:1" x14ac:dyDescent="0.3">
      <c r="A2414" s="15"/>
    </row>
    <row r="2415" spans="1:1" x14ac:dyDescent="0.3">
      <c r="A2415" s="15"/>
    </row>
    <row r="2416" spans="1:1" x14ac:dyDescent="0.3">
      <c r="A2416" s="15"/>
    </row>
    <row r="2417" spans="1:1" x14ac:dyDescent="0.3">
      <c r="A2417" s="15"/>
    </row>
    <row r="2418" spans="1:1" x14ac:dyDescent="0.3">
      <c r="A2418" s="15"/>
    </row>
    <row r="2419" spans="1:1" x14ac:dyDescent="0.3">
      <c r="A2419" s="15"/>
    </row>
    <row r="2420" spans="1:1" x14ac:dyDescent="0.3">
      <c r="A2420" s="15"/>
    </row>
    <row r="2421" spans="1:1" x14ac:dyDescent="0.3">
      <c r="A2421" s="15"/>
    </row>
    <row r="2422" spans="1:1" x14ac:dyDescent="0.3">
      <c r="A2422" s="15"/>
    </row>
    <row r="2423" spans="1:1" x14ac:dyDescent="0.3">
      <c r="A2423" s="15"/>
    </row>
    <row r="2424" spans="1:1" x14ac:dyDescent="0.3">
      <c r="A2424" s="15"/>
    </row>
    <row r="2425" spans="1:1" x14ac:dyDescent="0.3">
      <c r="A2425" s="15"/>
    </row>
    <row r="2426" spans="1:1" x14ac:dyDescent="0.3">
      <c r="A2426" s="15"/>
    </row>
    <row r="2427" spans="1:1" x14ac:dyDescent="0.3">
      <c r="A2427" s="15"/>
    </row>
    <row r="2428" spans="1:1" x14ac:dyDescent="0.3">
      <c r="A2428" s="15"/>
    </row>
    <row r="2429" spans="1:1" x14ac:dyDescent="0.3">
      <c r="A2429" s="15"/>
    </row>
    <row r="2430" spans="1:1" x14ac:dyDescent="0.3">
      <c r="A2430" s="15"/>
    </row>
    <row r="2431" spans="1:1" x14ac:dyDescent="0.3">
      <c r="A2431" s="15"/>
    </row>
    <row r="2432" spans="1:1" x14ac:dyDescent="0.3">
      <c r="A2432" s="15"/>
    </row>
    <row r="2433" spans="1:1" x14ac:dyDescent="0.3">
      <c r="A2433" s="15"/>
    </row>
    <row r="2434" spans="1:1" x14ac:dyDescent="0.3">
      <c r="A2434" s="15"/>
    </row>
    <row r="2435" spans="1:1" x14ac:dyDescent="0.3">
      <c r="A2435" s="15"/>
    </row>
    <row r="2436" spans="1:1" x14ac:dyDescent="0.3">
      <c r="A2436" s="15"/>
    </row>
    <row r="2437" spans="1:1" x14ac:dyDescent="0.3">
      <c r="A2437" s="15"/>
    </row>
    <row r="2438" spans="1:1" x14ac:dyDescent="0.3">
      <c r="A2438" s="15"/>
    </row>
    <row r="2439" spans="1:1" x14ac:dyDescent="0.3">
      <c r="A2439" s="15"/>
    </row>
    <row r="2440" spans="1:1" x14ac:dyDescent="0.3">
      <c r="A2440" s="15"/>
    </row>
    <row r="2441" spans="1:1" x14ac:dyDescent="0.3">
      <c r="A2441" s="15"/>
    </row>
    <row r="2442" spans="1:1" x14ac:dyDescent="0.3">
      <c r="A2442" s="15"/>
    </row>
    <row r="2443" spans="1:1" x14ac:dyDescent="0.3">
      <c r="A2443" s="15"/>
    </row>
    <row r="2444" spans="1:1" x14ac:dyDescent="0.3">
      <c r="A2444" s="15"/>
    </row>
    <row r="2445" spans="1:1" x14ac:dyDescent="0.3">
      <c r="A2445" s="15"/>
    </row>
    <row r="2446" spans="1:1" x14ac:dyDescent="0.3">
      <c r="A2446" s="15"/>
    </row>
    <row r="2447" spans="1:1" x14ac:dyDescent="0.3">
      <c r="A2447" s="15"/>
    </row>
    <row r="2448" spans="1:1" x14ac:dyDescent="0.3">
      <c r="A2448" s="15"/>
    </row>
    <row r="2449" spans="1:1" x14ac:dyDescent="0.3">
      <c r="A2449" s="15"/>
    </row>
    <row r="2450" spans="1:1" x14ac:dyDescent="0.3">
      <c r="A2450" s="15"/>
    </row>
    <row r="2451" spans="1:1" x14ac:dyDescent="0.3">
      <c r="A2451" s="15"/>
    </row>
    <row r="2452" spans="1:1" x14ac:dyDescent="0.3">
      <c r="A2452" s="15"/>
    </row>
    <row r="2453" spans="1:1" x14ac:dyDescent="0.3">
      <c r="A2453" s="15"/>
    </row>
    <row r="2454" spans="1:1" x14ac:dyDescent="0.3">
      <c r="A2454" s="15"/>
    </row>
    <row r="2455" spans="1:1" x14ac:dyDescent="0.3">
      <c r="A2455" s="15"/>
    </row>
    <row r="2456" spans="1:1" x14ac:dyDescent="0.3">
      <c r="A2456" s="15"/>
    </row>
    <row r="2457" spans="1:1" x14ac:dyDescent="0.3">
      <c r="A2457" s="15"/>
    </row>
    <row r="2458" spans="1:1" x14ac:dyDescent="0.3">
      <c r="A2458" s="15"/>
    </row>
    <row r="2459" spans="1:1" x14ac:dyDescent="0.3">
      <c r="A2459" s="15"/>
    </row>
    <row r="2460" spans="1:1" x14ac:dyDescent="0.3">
      <c r="A2460" s="15"/>
    </row>
    <row r="2461" spans="1:1" x14ac:dyDescent="0.3">
      <c r="A2461" s="15"/>
    </row>
    <row r="2462" spans="1:1" x14ac:dyDescent="0.3">
      <c r="A2462" s="15"/>
    </row>
    <row r="2463" spans="1:1" x14ac:dyDescent="0.3">
      <c r="A2463" s="15"/>
    </row>
    <row r="2464" spans="1:1" x14ac:dyDescent="0.3">
      <c r="A2464" s="15"/>
    </row>
    <row r="2465" spans="1:1" x14ac:dyDescent="0.3">
      <c r="A2465" s="15"/>
    </row>
    <row r="2466" spans="1:1" x14ac:dyDescent="0.3">
      <c r="A2466" s="15"/>
    </row>
    <row r="2467" spans="1:1" x14ac:dyDescent="0.3">
      <c r="A2467" s="15"/>
    </row>
    <row r="2468" spans="1:1" x14ac:dyDescent="0.3">
      <c r="A2468" s="15"/>
    </row>
    <row r="2469" spans="1:1" x14ac:dyDescent="0.3">
      <c r="A2469" s="15"/>
    </row>
    <row r="2470" spans="1:1" x14ac:dyDescent="0.3">
      <c r="A2470" s="15"/>
    </row>
    <row r="2471" spans="1:1" x14ac:dyDescent="0.3">
      <c r="A2471" s="15"/>
    </row>
    <row r="2472" spans="1:1" x14ac:dyDescent="0.3">
      <c r="A2472" s="15"/>
    </row>
    <row r="2473" spans="1:1" x14ac:dyDescent="0.3">
      <c r="A2473" s="15"/>
    </row>
    <row r="2474" spans="1:1" x14ac:dyDescent="0.3">
      <c r="A2474" s="15"/>
    </row>
    <row r="2475" spans="1:1" x14ac:dyDescent="0.3">
      <c r="A2475" s="15"/>
    </row>
    <row r="2476" spans="1:1" x14ac:dyDescent="0.3">
      <c r="A2476" s="15"/>
    </row>
    <row r="2477" spans="1:1" x14ac:dyDescent="0.3">
      <c r="A2477" s="15"/>
    </row>
    <row r="2478" spans="1:1" x14ac:dyDescent="0.3">
      <c r="A2478" s="15"/>
    </row>
    <row r="2479" spans="1:1" x14ac:dyDescent="0.3">
      <c r="A2479" s="15"/>
    </row>
    <row r="2480" spans="1:1" x14ac:dyDescent="0.3">
      <c r="A2480" s="15"/>
    </row>
    <row r="2481" spans="1:1" x14ac:dyDescent="0.3">
      <c r="A2481" s="15"/>
    </row>
    <row r="2482" spans="1:1" x14ac:dyDescent="0.3">
      <c r="A2482" s="15"/>
    </row>
    <row r="2483" spans="1:1" x14ac:dyDescent="0.3">
      <c r="A2483" s="15"/>
    </row>
    <row r="2484" spans="1:1" x14ac:dyDescent="0.3">
      <c r="A2484" s="15"/>
    </row>
    <row r="2485" spans="1:1" x14ac:dyDescent="0.3">
      <c r="A2485" s="15"/>
    </row>
    <row r="2486" spans="1:1" x14ac:dyDescent="0.3">
      <c r="A2486" s="15"/>
    </row>
    <row r="2487" spans="1:1" x14ac:dyDescent="0.3">
      <c r="A2487" s="15"/>
    </row>
    <row r="2488" spans="1:1" x14ac:dyDescent="0.3">
      <c r="A2488" s="15"/>
    </row>
    <row r="2489" spans="1:1" x14ac:dyDescent="0.3">
      <c r="A2489" s="15"/>
    </row>
    <row r="2490" spans="1:1" x14ac:dyDescent="0.3">
      <c r="A2490" s="15"/>
    </row>
    <row r="2491" spans="1:1" x14ac:dyDescent="0.3">
      <c r="A2491" s="15"/>
    </row>
    <row r="2492" spans="1:1" x14ac:dyDescent="0.3">
      <c r="A2492" s="15"/>
    </row>
    <row r="2493" spans="1:1" x14ac:dyDescent="0.3">
      <c r="A2493" s="15"/>
    </row>
    <row r="2494" spans="1:1" x14ac:dyDescent="0.3">
      <c r="A2494" s="15"/>
    </row>
    <row r="2495" spans="1:1" x14ac:dyDescent="0.3">
      <c r="A2495" s="15"/>
    </row>
    <row r="2496" spans="1:1" x14ac:dyDescent="0.3">
      <c r="A2496" s="15"/>
    </row>
    <row r="2497" spans="1:1" x14ac:dyDescent="0.3">
      <c r="A2497" s="15"/>
    </row>
    <row r="2498" spans="1:1" x14ac:dyDescent="0.3">
      <c r="A2498" s="15"/>
    </row>
    <row r="2499" spans="1:1" x14ac:dyDescent="0.3">
      <c r="A2499" s="15"/>
    </row>
    <row r="2500" spans="1:1" x14ac:dyDescent="0.3">
      <c r="A2500" s="15"/>
    </row>
    <row r="2501" spans="1:1" x14ac:dyDescent="0.3">
      <c r="A2501" s="15"/>
    </row>
    <row r="2502" spans="1:1" x14ac:dyDescent="0.3">
      <c r="A2502" s="15"/>
    </row>
    <row r="2503" spans="1:1" x14ac:dyDescent="0.3">
      <c r="A2503" s="15"/>
    </row>
    <row r="2504" spans="1:1" x14ac:dyDescent="0.3">
      <c r="A2504" s="15"/>
    </row>
    <row r="2505" spans="1:1" x14ac:dyDescent="0.3">
      <c r="A2505" s="15"/>
    </row>
    <row r="2506" spans="1:1" x14ac:dyDescent="0.3">
      <c r="A2506" s="15"/>
    </row>
    <row r="2507" spans="1:1" x14ac:dyDescent="0.3">
      <c r="A2507" s="15"/>
    </row>
    <row r="2508" spans="1:1" x14ac:dyDescent="0.3">
      <c r="A2508" s="15"/>
    </row>
    <row r="2509" spans="1:1" x14ac:dyDescent="0.3">
      <c r="A2509" s="15"/>
    </row>
    <row r="2510" spans="1:1" x14ac:dyDescent="0.3">
      <c r="A2510" s="15"/>
    </row>
    <row r="2511" spans="1:1" x14ac:dyDescent="0.3">
      <c r="A2511" s="15"/>
    </row>
    <row r="2512" spans="1:1" x14ac:dyDescent="0.3">
      <c r="A2512" s="15"/>
    </row>
    <row r="2513" spans="1:1" x14ac:dyDescent="0.3">
      <c r="A2513" s="15"/>
    </row>
    <row r="2514" spans="1:1" x14ac:dyDescent="0.3">
      <c r="A2514" s="15"/>
    </row>
    <row r="2515" spans="1:1" x14ac:dyDescent="0.3">
      <c r="A2515" s="15"/>
    </row>
    <row r="2516" spans="1:1" x14ac:dyDescent="0.3">
      <c r="A2516" s="15"/>
    </row>
    <row r="2517" spans="1:1" x14ac:dyDescent="0.3">
      <c r="A2517" s="15"/>
    </row>
    <row r="2518" spans="1:1" x14ac:dyDescent="0.3">
      <c r="A2518" s="15"/>
    </row>
    <row r="2519" spans="1:1" x14ac:dyDescent="0.3">
      <c r="A2519" s="15"/>
    </row>
    <row r="2520" spans="1:1" x14ac:dyDescent="0.3">
      <c r="A2520" s="15"/>
    </row>
    <row r="2521" spans="1:1" x14ac:dyDescent="0.3">
      <c r="A2521" s="15"/>
    </row>
    <row r="2522" spans="1:1" x14ac:dyDescent="0.3">
      <c r="A2522" s="15"/>
    </row>
    <row r="2523" spans="1:1" x14ac:dyDescent="0.3">
      <c r="A2523" s="15"/>
    </row>
    <row r="2524" spans="1:1" x14ac:dyDescent="0.3">
      <c r="A2524" s="15"/>
    </row>
    <row r="2525" spans="1:1" x14ac:dyDescent="0.3">
      <c r="A2525" s="15"/>
    </row>
    <row r="2526" spans="1:1" x14ac:dyDescent="0.3">
      <c r="A2526" s="15"/>
    </row>
    <row r="2527" spans="1:1" x14ac:dyDescent="0.3">
      <c r="A2527" s="15"/>
    </row>
    <row r="2528" spans="1:1" x14ac:dyDescent="0.3">
      <c r="A2528" s="15"/>
    </row>
    <row r="2529" spans="1:1" x14ac:dyDescent="0.3">
      <c r="A2529" s="15"/>
    </row>
    <row r="2530" spans="1:1" x14ac:dyDescent="0.3">
      <c r="A2530" s="15"/>
    </row>
    <row r="2531" spans="1:1" x14ac:dyDescent="0.3">
      <c r="A2531" s="15"/>
    </row>
    <row r="2532" spans="1:1" x14ac:dyDescent="0.3">
      <c r="A2532" s="15"/>
    </row>
    <row r="2533" spans="1:1" x14ac:dyDescent="0.3">
      <c r="A2533" s="15"/>
    </row>
    <row r="2534" spans="1:1" x14ac:dyDescent="0.3">
      <c r="A2534" s="15"/>
    </row>
    <row r="2535" spans="1:1" x14ac:dyDescent="0.3">
      <c r="A2535" s="15"/>
    </row>
    <row r="2536" spans="1:1" x14ac:dyDescent="0.3">
      <c r="A2536" s="15"/>
    </row>
    <row r="2537" spans="1:1" x14ac:dyDescent="0.3">
      <c r="A2537" s="15"/>
    </row>
    <row r="2538" spans="1:1" x14ac:dyDescent="0.3">
      <c r="A2538" s="15"/>
    </row>
    <row r="2539" spans="1:1" x14ac:dyDescent="0.3">
      <c r="A2539" s="15"/>
    </row>
    <row r="2540" spans="1:1" x14ac:dyDescent="0.3">
      <c r="A2540" s="15"/>
    </row>
    <row r="2541" spans="1:1" x14ac:dyDescent="0.3">
      <c r="A2541" s="15"/>
    </row>
    <row r="2542" spans="1:1" x14ac:dyDescent="0.3">
      <c r="A2542" s="15"/>
    </row>
    <row r="2543" spans="1:1" x14ac:dyDescent="0.3">
      <c r="A2543" s="15"/>
    </row>
    <row r="2544" spans="1:1" x14ac:dyDescent="0.3">
      <c r="A2544" s="15"/>
    </row>
    <row r="2545" spans="1:1" x14ac:dyDescent="0.3">
      <c r="A2545" s="15"/>
    </row>
    <row r="2546" spans="1:1" x14ac:dyDescent="0.3">
      <c r="A2546" s="15"/>
    </row>
    <row r="2547" spans="1:1" x14ac:dyDescent="0.3">
      <c r="A2547" s="15"/>
    </row>
    <row r="2548" spans="1:1" x14ac:dyDescent="0.3">
      <c r="A2548" s="15"/>
    </row>
    <row r="2549" spans="1:1" x14ac:dyDescent="0.3">
      <c r="A2549" s="15"/>
    </row>
    <row r="2550" spans="1:1" x14ac:dyDescent="0.3">
      <c r="A2550" s="15"/>
    </row>
    <row r="2551" spans="1:1" x14ac:dyDescent="0.3">
      <c r="A2551" s="15"/>
    </row>
    <row r="2552" spans="1:1" x14ac:dyDescent="0.3">
      <c r="A2552" s="15"/>
    </row>
    <row r="2553" spans="1:1" x14ac:dyDescent="0.3">
      <c r="A2553" s="15"/>
    </row>
    <row r="2554" spans="1:1" x14ac:dyDescent="0.3">
      <c r="A2554" s="15"/>
    </row>
    <row r="2555" spans="1:1" x14ac:dyDescent="0.3">
      <c r="A2555" s="15"/>
    </row>
    <row r="2556" spans="1:1" x14ac:dyDescent="0.3">
      <c r="A2556" s="15"/>
    </row>
    <row r="2557" spans="1:1" x14ac:dyDescent="0.3">
      <c r="A2557" s="15"/>
    </row>
    <row r="2558" spans="1:1" x14ac:dyDescent="0.3">
      <c r="A2558" s="15"/>
    </row>
    <row r="2559" spans="1:1" x14ac:dyDescent="0.3">
      <c r="A2559" s="15"/>
    </row>
    <row r="2560" spans="1:1" x14ac:dyDescent="0.3">
      <c r="A2560" s="15"/>
    </row>
    <row r="2561" spans="1:1" x14ac:dyDescent="0.3">
      <c r="A2561" s="15"/>
    </row>
    <row r="2562" spans="1:1" x14ac:dyDescent="0.3">
      <c r="A2562" s="15"/>
    </row>
    <row r="2563" spans="1:1" x14ac:dyDescent="0.3">
      <c r="A2563" s="15"/>
    </row>
    <row r="2564" spans="1:1" x14ac:dyDescent="0.3">
      <c r="A2564" s="15"/>
    </row>
    <row r="2565" spans="1:1" x14ac:dyDescent="0.3">
      <c r="A2565" s="15"/>
    </row>
    <row r="2566" spans="1:1" x14ac:dyDescent="0.3">
      <c r="A2566" s="15"/>
    </row>
    <row r="2567" spans="1:1" x14ac:dyDescent="0.3">
      <c r="A2567" s="15"/>
    </row>
    <row r="2568" spans="1:1" x14ac:dyDescent="0.3">
      <c r="A2568" s="15"/>
    </row>
    <row r="2569" spans="1:1" x14ac:dyDescent="0.3">
      <c r="A2569" s="15"/>
    </row>
    <row r="2570" spans="1:1" x14ac:dyDescent="0.3">
      <c r="A2570" s="15"/>
    </row>
    <row r="2571" spans="1:1" x14ac:dyDescent="0.3">
      <c r="A2571" s="15"/>
    </row>
    <row r="2572" spans="1:1" x14ac:dyDescent="0.3">
      <c r="A2572" s="15"/>
    </row>
    <row r="2573" spans="1:1" x14ac:dyDescent="0.3">
      <c r="A2573" s="15"/>
    </row>
    <row r="2574" spans="1:1" x14ac:dyDescent="0.3">
      <c r="A2574" s="15"/>
    </row>
    <row r="2575" spans="1:1" x14ac:dyDescent="0.3">
      <c r="A2575" s="15"/>
    </row>
    <row r="2576" spans="1:1" x14ac:dyDescent="0.3">
      <c r="A2576" s="15"/>
    </row>
    <row r="2577" spans="1:1" x14ac:dyDescent="0.3">
      <c r="A2577" s="15"/>
    </row>
    <row r="2578" spans="1:1" x14ac:dyDescent="0.3">
      <c r="A2578" s="15"/>
    </row>
    <row r="2579" spans="1:1" x14ac:dyDescent="0.3">
      <c r="A2579" s="15"/>
    </row>
    <row r="2580" spans="1:1" x14ac:dyDescent="0.3">
      <c r="A2580" s="15"/>
    </row>
    <row r="2581" spans="1:1" x14ac:dyDescent="0.3">
      <c r="A2581" s="15"/>
    </row>
    <row r="2582" spans="1:1" x14ac:dyDescent="0.3">
      <c r="A2582" s="15"/>
    </row>
    <row r="2583" spans="1:1" x14ac:dyDescent="0.3">
      <c r="A2583" s="15"/>
    </row>
    <row r="2584" spans="1:1" x14ac:dyDescent="0.3">
      <c r="A2584" s="15"/>
    </row>
    <row r="2585" spans="1:1" x14ac:dyDescent="0.3">
      <c r="A2585" s="15"/>
    </row>
    <row r="2586" spans="1:1" x14ac:dyDescent="0.3">
      <c r="A2586" s="15"/>
    </row>
    <row r="2587" spans="1:1" x14ac:dyDescent="0.3">
      <c r="A2587" s="15"/>
    </row>
    <row r="2588" spans="1:1" x14ac:dyDescent="0.3">
      <c r="A2588" s="15"/>
    </row>
    <row r="2589" spans="1:1" x14ac:dyDescent="0.3">
      <c r="A2589" s="15"/>
    </row>
    <row r="2590" spans="1:1" x14ac:dyDescent="0.3">
      <c r="A2590" s="15"/>
    </row>
    <row r="2591" spans="1:1" x14ac:dyDescent="0.3">
      <c r="A2591" s="15"/>
    </row>
    <row r="2592" spans="1:1" x14ac:dyDescent="0.3">
      <c r="A2592" s="15"/>
    </row>
    <row r="2593" spans="1:1" x14ac:dyDescent="0.3">
      <c r="A2593" s="15"/>
    </row>
    <row r="2594" spans="1:1" x14ac:dyDescent="0.3">
      <c r="A2594" s="15"/>
    </row>
    <row r="2595" spans="1:1" x14ac:dyDescent="0.3">
      <c r="A2595" s="15"/>
    </row>
    <row r="2596" spans="1:1" x14ac:dyDescent="0.3">
      <c r="A2596" s="15"/>
    </row>
    <row r="2597" spans="1:1" x14ac:dyDescent="0.3">
      <c r="A2597" s="15"/>
    </row>
    <row r="2598" spans="1:1" x14ac:dyDescent="0.3">
      <c r="A2598" s="15"/>
    </row>
    <row r="2599" spans="1:1" x14ac:dyDescent="0.3">
      <c r="A2599" s="15"/>
    </row>
    <row r="2600" spans="1:1" x14ac:dyDescent="0.3">
      <c r="A2600" s="15"/>
    </row>
    <row r="2601" spans="1:1" x14ac:dyDescent="0.3">
      <c r="A2601" s="15"/>
    </row>
    <row r="2602" spans="1:1" x14ac:dyDescent="0.3">
      <c r="A2602" s="15"/>
    </row>
    <row r="2603" spans="1:1" x14ac:dyDescent="0.3">
      <c r="A2603" s="15"/>
    </row>
    <row r="2604" spans="1:1" x14ac:dyDescent="0.3">
      <c r="A2604" s="15"/>
    </row>
    <row r="2605" spans="1:1" x14ac:dyDescent="0.3">
      <c r="A2605" s="15"/>
    </row>
    <row r="2606" spans="1:1" x14ac:dyDescent="0.3">
      <c r="A2606" s="15"/>
    </row>
    <row r="2607" spans="1:1" x14ac:dyDescent="0.3">
      <c r="A2607" s="15"/>
    </row>
    <row r="2608" spans="1:1" x14ac:dyDescent="0.3">
      <c r="A2608" s="15"/>
    </row>
    <row r="2609" spans="1:1" x14ac:dyDescent="0.3">
      <c r="A2609" s="15"/>
    </row>
    <row r="2610" spans="1:1" x14ac:dyDescent="0.3">
      <c r="A2610" s="15"/>
    </row>
    <row r="2611" spans="1:1" x14ac:dyDescent="0.3">
      <c r="A2611" s="15"/>
    </row>
    <row r="2612" spans="1:1" x14ac:dyDescent="0.3">
      <c r="A2612" s="15"/>
    </row>
    <row r="2613" spans="1:1" x14ac:dyDescent="0.3">
      <c r="A2613" s="15"/>
    </row>
    <row r="2614" spans="1:1" x14ac:dyDescent="0.3">
      <c r="A2614" s="15"/>
    </row>
    <row r="2615" spans="1:1" x14ac:dyDescent="0.3">
      <c r="A2615" s="15"/>
    </row>
    <row r="2616" spans="1:1" x14ac:dyDescent="0.3">
      <c r="A2616" s="15"/>
    </row>
    <row r="2617" spans="1:1" x14ac:dyDescent="0.3">
      <c r="A2617" s="15"/>
    </row>
    <row r="2618" spans="1:1" x14ac:dyDescent="0.3">
      <c r="A2618" s="15"/>
    </row>
    <row r="2619" spans="1:1" x14ac:dyDescent="0.3">
      <c r="A2619" s="15"/>
    </row>
    <row r="2620" spans="1:1" x14ac:dyDescent="0.3">
      <c r="A2620" s="15"/>
    </row>
    <row r="2621" spans="1:1" x14ac:dyDescent="0.3">
      <c r="A2621" s="15"/>
    </row>
    <row r="2622" spans="1:1" x14ac:dyDescent="0.3">
      <c r="A2622" s="15"/>
    </row>
    <row r="2623" spans="1:1" x14ac:dyDescent="0.3">
      <c r="A2623" s="15"/>
    </row>
    <row r="2624" spans="1:1" x14ac:dyDescent="0.3">
      <c r="A2624" s="15"/>
    </row>
    <row r="2625" spans="1:1" x14ac:dyDescent="0.3">
      <c r="A2625" s="15"/>
    </row>
    <row r="2626" spans="1:1" x14ac:dyDescent="0.3">
      <c r="A2626" s="15"/>
    </row>
    <row r="2627" spans="1:1" x14ac:dyDescent="0.3">
      <c r="A2627" s="15"/>
    </row>
    <row r="2628" spans="1:1" x14ac:dyDescent="0.3">
      <c r="A2628" s="15"/>
    </row>
    <row r="2629" spans="1:1" x14ac:dyDescent="0.3">
      <c r="A2629" s="15"/>
    </row>
    <row r="2630" spans="1:1" x14ac:dyDescent="0.3">
      <c r="A2630" s="15"/>
    </row>
    <row r="2631" spans="1:1" x14ac:dyDescent="0.3">
      <c r="A2631" s="15"/>
    </row>
    <row r="2632" spans="1:1" x14ac:dyDescent="0.3">
      <c r="A2632" s="15"/>
    </row>
    <row r="2633" spans="1:1" x14ac:dyDescent="0.3">
      <c r="A2633" s="15"/>
    </row>
    <row r="2634" spans="1:1" x14ac:dyDescent="0.3">
      <c r="A2634" s="15"/>
    </row>
    <row r="2635" spans="1:1" x14ac:dyDescent="0.3">
      <c r="A2635" s="15"/>
    </row>
    <row r="2636" spans="1:1" x14ac:dyDescent="0.3">
      <c r="A2636" s="15"/>
    </row>
    <row r="2637" spans="1:1" x14ac:dyDescent="0.3">
      <c r="A2637" s="15"/>
    </row>
    <row r="2638" spans="1:1" x14ac:dyDescent="0.3">
      <c r="A2638" s="15"/>
    </row>
    <row r="2639" spans="1:1" x14ac:dyDescent="0.3">
      <c r="A2639" s="15"/>
    </row>
    <row r="2640" spans="1:1" x14ac:dyDescent="0.3">
      <c r="A2640" s="15"/>
    </row>
    <row r="2641" spans="1:1" x14ac:dyDescent="0.3">
      <c r="A2641" s="15"/>
    </row>
    <row r="2642" spans="1:1" x14ac:dyDescent="0.3">
      <c r="A2642" s="15"/>
    </row>
    <row r="2643" spans="1:1" x14ac:dyDescent="0.3">
      <c r="A2643" s="15"/>
    </row>
    <row r="2644" spans="1:1" x14ac:dyDescent="0.3">
      <c r="A2644" s="15"/>
    </row>
    <row r="2645" spans="1:1" x14ac:dyDescent="0.3">
      <c r="A2645" s="15"/>
    </row>
    <row r="2646" spans="1:1" x14ac:dyDescent="0.3">
      <c r="A2646" s="15"/>
    </row>
    <row r="2647" spans="1:1" x14ac:dyDescent="0.3">
      <c r="A2647" s="15"/>
    </row>
    <row r="2648" spans="1:1" x14ac:dyDescent="0.3">
      <c r="A2648" s="15"/>
    </row>
    <row r="2649" spans="1:1" x14ac:dyDescent="0.3">
      <c r="A2649" s="15"/>
    </row>
    <row r="2650" spans="1:1" x14ac:dyDescent="0.3">
      <c r="A2650" s="15"/>
    </row>
    <row r="2651" spans="1:1" x14ac:dyDescent="0.3">
      <c r="A2651" s="15"/>
    </row>
    <row r="2652" spans="1:1" x14ac:dyDescent="0.3">
      <c r="A2652" s="15"/>
    </row>
    <row r="2653" spans="1:1" x14ac:dyDescent="0.3">
      <c r="A2653" s="15"/>
    </row>
    <row r="2654" spans="1:1" x14ac:dyDescent="0.3">
      <c r="A2654" s="15"/>
    </row>
    <row r="2655" spans="1:1" x14ac:dyDescent="0.3">
      <c r="A2655" s="15"/>
    </row>
    <row r="2656" spans="1:1" x14ac:dyDescent="0.3">
      <c r="A2656" s="15"/>
    </row>
    <row r="2657" spans="1:1" x14ac:dyDescent="0.3">
      <c r="A2657" s="15"/>
    </row>
    <row r="2658" spans="1:1" x14ac:dyDescent="0.3">
      <c r="A2658" s="15"/>
    </row>
    <row r="2659" spans="1:1" x14ac:dyDescent="0.3">
      <c r="A2659" s="15"/>
    </row>
    <row r="2660" spans="1:1" x14ac:dyDescent="0.3">
      <c r="A2660" s="15"/>
    </row>
    <row r="2661" spans="1:1" x14ac:dyDescent="0.3">
      <c r="A2661" s="15"/>
    </row>
    <row r="2662" spans="1:1" x14ac:dyDescent="0.3">
      <c r="A2662" s="15"/>
    </row>
    <row r="2663" spans="1:1" x14ac:dyDescent="0.3">
      <c r="A2663" s="15"/>
    </row>
    <row r="2664" spans="1:1" x14ac:dyDescent="0.3">
      <c r="A2664" s="15"/>
    </row>
    <row r="2665" spans="1:1" x14ac:dyDescent="0.3">
      <c r="A2665" s="15"/>
    </row>
    <row r="2666" spans="1:1" x14ac:dyDescent="0.3">
      <c r="A2666" s="15"/>
    </row>
    <row r="2667" spans="1:1" x14ac:dyDescent="0.3">
      <c r="A2667" s="15"/>
    </row>
    <row r="2668" spans="1:1" x14ac:dyDescent="0.3">
      <c r="A2668" s="15"/>
    </row>
    <row r="2669" spans="1:1" x14ac:dyDescent="0.3">
      <c r="A2669" s="15"/>
    </row>
    <row r="2670" spans="1:1" x14ac:dyDescent="0.3">
      <c r="A2670" s="15"/>
    </row>
    <row r="2671" spans="1:1" x14ac:dyDescent="0.3">
      <c r="A2671" s="15"/>
    </row>
    <row r="2672" spans="1:1" x14ac:dyDescent="0.3">
      <c r="A2672" s="15"/>
    </row>
    <row r="2673" spans="1:1" x14ac:dyDescent="0.3">
      <c r="A2673" s="15"/>
    </row>
    <row r="2674" spans="1:1" x14ac:dyDescent="0.3">
      <c r="A2674" s="15"/>
    </row>
    <row r="2675" spans="1:1" x14ac:dyDescent="0.3">
      <c r="A2675" s="15"/>
    </row>
    <row r="2676" spans="1:1" x14ac:dyDescent="0.3">
      <c r="A2676" s="15"/>
    </row>
    <row r="2677" spans="1:1" x14ac:dyDescent="0.3">
      <c r="A2677" s="15"/>
    </row>
    <row r="2678" spans="1:1" x14ac:dyDescent="0.3">
      <c r="A2678" s="15"/>
    </row>
    <row r="2679" spans="1:1" x14ac:dyDescent="0.3">
      <c r="A2679" s="15"/>
    </row>
    <row r="2680" spans="1:1" x14ac:dyDescent="0.3">
      <c r="A2680" s="15"/>
    </row>
    <row r="2681" spans="1:1" x14ac:dyDescent="0.3">
      <c r="A2681" s="15"/>
    </row>
    <row r="2682" spans="1:1" x14ac:dyDescent="0.3">
      <c r="A2682" s="15"/>
    </row>
    <row r="2683" spans="1:1" x14ac:dyDescent="0.3">
      <c r="A2683" s="15"/>
    </row>
    <row r="2684" spans="1:1" x14ac:dyDescent="0.3">
      <c r="A2684" s="15"/>
    </row>
    <row r="2685" spans="1:1" x14ac:dyDescent="0.3">
      <c r="A2685" s="15"/>
    </row>
    <row r="2686" spans="1:1" x14ac:dyDescent="0.3">
      <c r="A2686" s="15"/>
    </row>
    <row r="2687" spans="1:1" x14ac:dyDescent="0.3">
      <c r="A2687" s="15"/>
    </row>
    <row r="2688" spans="1:1" x14ac:dyDescent="0.3">
      <c r="A2688" s="15"/>
    </row>
    <row r="2689" spans="1:1" x14ac:dyDescent="0.3">
      <c r="A2689" s="15"/>
    </row>
    <row r="2690" spans="1:1" x14ac:dyDescent="0.3">
      <c r="A2690" s="15"/>
    </row>
    <row r="2691" spans="1:1" x14ac:dyDescent="0.3">
      <c r="A2691" s="15"/>
    </row>
    <row r="2692" spans="1:1" x14ac:dyDescent="0.3">
      <c r="A2692" s="15"/>
    </row>
    <row r="2693" spans="1:1" x14ac:dyDescent="0.3">
      <c r="A2693" s="15"/>
    </row>
    <row r="2694" spans="1:1" x14ac:dyDescent="0.3">
      <c r="A2694" s="15"/>
    </row>
    <row r="2695" spans="1:1" x14ac:dyDescent="0.3">
      <c r="A2695" s="15"/>
    </row>
    <row r="2696" spans="1:1" x14ac:dyDescent="0.3">
      <c r="A2696" s="15"/>
    </row>
    <row r="2697" spans="1:1" x14ac:dyDescent="0.3">
      <c r="A2697" s="15"/>
    </row>
    <row r="2698" spans="1:1" x14ac:dyDescent="0.3">
      <c r="A2698" s="15"/>
    </row>
    <row r="2699" spans="1:1" x14ac:dyDescent="0.3">
      <c r="A2699" s="15"/>
    </row>
    <row r="2700" spans="1:1" x14ac:dyDescent="0.3">
      <c r="A2700" s="15"/>
    </row>
    <row r="2701" spans="1:1" x14ac:dyDescent="0.3">
      <c r="A2701" s="15"/>
    </row>
    <row r="2702" spans="1:1" x14ac:dyDescent="0.3">
      <c r="A2702" s="15"/>
    </row>
    <row r="2703" spans="1:1" x14ac:dyDescent="0.3">
      <c r="A2703" s="15"/>
    </row>
    <row r="2704" spans="1:1" x14ac:dyDescent="0.3">
      <c r="A2704" s="15"/>
    </row>
    <row r="2705" spans="1:1" x14ac:dyDescent="0.3">
      <c r="A2705" s="15"/>
    </row>
    <row r="2706" spans="1:1" x14ac:dyDescent="0.3">
      <c r="A2706" s="15"/>
    </row>
    <row r="2707" spans="1:1" x14ac:dyDescent="0.3">
      <c r="A2707" s="15"/>
    </row>
    <row r="2708" spans="1:1" x14ac:dyDescent="0.3">
      <c r="A2708" s="15"/>
    </row>
    <row r="2709" spans="1:1" x14ac:dyDescent="0.3">
      <c r="A2709" s="15"/>
    </row>
    <row r="2710" spans="1:1" x14ac:dyDescent="0.3">
      <c r="A2710" s="15"/>
    </row>
    <row r="2711" spans="1:1" x14ac:dyDescent="0.3">
      <c r="A2711" s="15"/>
    </row>
    <row r="2712" spans="1:1" x14ac:dyDescent="0.3">
      <c r="A2712" s="15"/>
    </row>
    <row r="2713" spans="1:1" x14ac:dyDescent="0.3">
      <c r="A2713" s="15"/>
    </row>
    <row r="2714" spans="1:1" x14ac:dyDescent="0.3">
      <c r="A2714" s="15"/>
    </row>
    <row r="2715" spans="1:1" x14ac:dyDescent="0.3">
      <c r="A2715" s="15"/>
    </row>
    <row r="2716" spans="1:1" x14ac:dyDescent="0.3">
      <c r="A2716" s="15"/>
    </row>
    <row r="2717" spans="1:1" x14ac:dyDescent="0.3">
      <c r="A2717" s="15"/>
    </row>
    <row r="2718" spans="1:1" x14ac:dyDescent="0.3">
      <c r="A2718" s="15"/>
    </row>
    <row r="2719" spans="1:1" x14ac:dyDescent="0.3">
      <c r="A2719" s="15"/>
    </row>
    <row r="2720" spans="1:1" x14ac:dyDescent="0.3">
      <c r="A2720" s="15"/>
    </row>
    <row r="2721" spans="1:1" x14ac:dyDescent="0.3">
      <c r="A2721" s="15"/>
    </row>
    <row r="2722" spans="1:1" x14ac:dyDescent="0.3">
      <c r="A2722" s="15"/>
    </row>
    <row r="2723" spans="1:1" x14ac:dyDescent="0.3">
      <c r="A2723" s="15"/>
    </row>
    <row r="2724" spans="1:1" x14ac:dyDescent="0.3">
      <c r="A2724" s="15"/>
    </row>
    <row r="2725" spans="1:1" x14ac:dyDescent="0.3">
      <c r="A2725" s="15"/>
    </row>
    <row r="2726" spans="1:1" x14ac:dyDescent="0.3">
      <c r="A2726" s="15"/>
    </row>
    <row r="2727" spans="1:1" x14ac:dyDescent="0.3">
      <c r="A2727" s="15"/>
    </row>
    <row r="2728" spans="1:1" x14ac:dyDescent="0.3">
      <c r="A2728" s="15"/>
    </row>
    <row r="2729" spans="1:1" x14ac:dyDescent="0.3">
      <c r="A2729" s="15"/>
    </row>
    <row r="2730" spans="1:1" x14ac:dyDescent="0.3">
      <c r="A2730" s="15"/>
    </row>
    <row r="2731" spans="1:1" x14ac:dyDescent="0.3">
      <c r="A2731" s="15"/>
    </row>
    <row r="2732" spans="1:1" x14ac:dyDescent="0.3">
      <c r="A2732" s="15"/>
    </row>
    <row r="2733" spans="1:1" x14ac:dyDescent="0.3">
      <c r="A2733" s="15"/>
    </row>
    <row r="2734" spans="1:1" x14ac:dyDescent="0.3">
      <c r="A2734" s="15"/>
    </row>
    <row r="2735" spans="1:1" x14ac:dyDescent="0.3">
      <c r="A2735" s="15"/>
    </row>
    <row r="2736" spans="1:1" x14ac:dyDescent="0.3">
      <c r="A2736" s="15"/>
    </row>
    <row r="2737" spans="1:1" x14ac:dyDescent="0.3">
      <c r="A2737" s="15"/>
    </row>
    <row r="2738" spans="1:1" x14ac:dyDescent="0.3">
      <c r="A2738" s="15"/>
    </row>
    <row r="2739" spans="1:1" x14ac:dyDescent="0.3">
      <c r="A2739" s="15"/>
    </row>
    <row r="2740" spans="1:1" x14ac:dyDescent="0.3">
      <c r="A2740" s="15"/>
    </row>
    <row r="2741" spans="1:1" x14ac:dyDescent="0.3">
      <c r="A2741" s="15"/>
    </row>
    <row r="2742" spans="1:1" x14ac:dyDescent="0.3">
      <c r="A2742" s="15"/>
    </row>
    <row r="2743" spans="1:1" x14ac:dyDescent="0.3">
      <c r="A2743" s="15"/>
    </row>
    <row r="2744" spans="1:1" x14ac:dyDescent="0.3">
      <c r="A2744" s="15"/>
    </row>
    <row r="2745" spans="1:1" x14ac:dyDescent="0.3">
      <c r="A2745" s="15"/>
    </row>
    <row r="2746" spans="1:1" x14ac:dyDescent="0.3">
      <c r="A2746" s="15"/>
    </row>
    <row r="2747" spans="1:1" x14ac:dyDescent="0.3">
      <c r="A2747" s="15"/>
    </row>
    <row r="2748" spans="1:1" x14ac:dyDescent="0.3">
      <c r="A2748" s="15"/>
    </row>
    <row r="2749" spans="1:1" x14ac:dyDescent="0.3">
      <c r="A2749" s="15"/>
    </row>
    <row r="2750" spans="1:1" x14ac:dyDescent="0.3">
      <c r="A2750" s="15"/>
    </row>
    <row r="2751" spans="1:1" x14ac:dyDescent="0.3">
      <c r="A2751" s="15"/>
    </row>
    <row r="2752" spans="1:1" x14ac:dyDescent="0.3">
      <c r="A2752" s="15"/>
    </row>
    <row r="2753" spans="1:1" x14ac:dyDescent="0.3">
      <c r="A2753" s="15"/>
    </row>
    <row r="2754" spans="1:1" x14ac:dyDescent="0.3">
      <c r="A2754" s="15"/>
    </row>
    <row r="2755" spans="1:1" x14ac:dyDescent="0.3">
      <c r="A2755" s="15"/>
    </row>
    <row r="2756" spans="1:1" x14ac:dyDescent="0.3">
      <c r="A2756" s="15"/>
    </row>
    <row r="2757" spans="1:1" x14ac:dyDescent="0.3">
      <c r="A2757" s="15"/>
    </row>
    <row r="2758" spans="1:1" x14ac:dyDescent="0.3">
      <c r="A2758" s="15"/>
    </row>
    <row r="2759" spans="1:1" x14ac:dyDescent="0.3">
      <c r="A2759" s="15"/>
    </row>
    <row r="2760" spans="1:1" x14ac:dyDescent="0.3">
      <c r="A2760" s="15"/>
    </row>
    <row r="2761" spans="1:1" x14ac:dyDescent="0.3">
      <c r="A2761" s="15"/>
    </row>
    <row r="2762" spans="1:1" x14ac:dyDescent="0.3">
      <c r="A2762" s="15"/>
    </row>
    <row r="2763" spans="1:1" x14ac:dyDescent="0.3">
      <c r="A2763" s="15"/>
    </row>
    <row r="2764" spans="1:1" x14ac:dyDescent="0.3">
      <c r="A2764" s="15"/>
    </row>
    <row r="2765" spans="1:1" x14ac:dyDescent="0.3">
      <c r="A2765" s="15"/>
    </row>
    <row r="2766" spans="1:1" x14ac:dyDescent="0.3">
      <c r="A2766" s="15"/>
    </row>
    <row r="2767" spans="1:1" x14ac:dyDescent="0.3">
      <c r="A2767" s="15"/>
    </row>
    <row r="2768" spans="1:1" x14ac:dyDescent="0.3">
      <c r="A2768" s="15"/>
    </row>
    <row r="2769" spans="1:1" x14ac:dyDescent="0.3">
      <c r="A2769" s="15"/>
    </row>
    <row r="2770" spans="1:1" x14ac:dyDescent="0.3">
      <c r="A2770" s="15"/>
    </row>
    <row r="2771" spans="1:1" x14ac:dyDescent="0.3">
      <c r="A2771" s="15"/>
    </row>
    <row r="2772" spans="1:1" x14ac:dyDescent="0.3">
      <c r="A2772" s="15"/>
    </row>
    <row r="2773" spans="1:1" x14ac:dyDescent="0.3">
      <c r="A2773" s="15"/>
    </row>
    <row r="2774" spans="1:1" x14ac:dyDescent="0.3">
      <c r="A2774" s="15"/>
    </row>
    <row r="2775" spans="1:1" x14ac:dyDescent="0.3">
      <c r="A2775" s="15"/>
    </row>
    <row r="2776" spans="1:1" x14ac:dyDescent="0.3">
      <c r="A2776" s="15"/>
    </row>
    <row r="2777" spans="1:1" x14ac:dyDescent="0.3">
      <c r="A2777" s="15"/>
    </row>
    <row r="2778" spans="1:1" x14ac:dyDescent="0.3">
      <c r="A2778" s="15"/>
    </row>
    <row r="2779" spans="1:1" x14ac:dyDescent="0.3">
      <c r="A2779" s="15"/>
    </row>
    <row r="2780" spans="1:1" x14ac:dyDescent="0.3">
      <c r="A2780" s="15"/>
    </row>
    <row r="2781" spans="1:1" x14ac:dyDescent="0.3">
      <c r="A2781" s="15"/>
    </row>
    <row r="2782" spans="1:1" x14ac:dyDescent="0.3">
      <c r="A2782" s="15"/>
    </row>
    <row r="2783" spans="1:1" x14ac:dyDescent="0.3">
      <c r="A2783" s="15"/>
    </row>
    <row r="2784" spans="1:1" x14ac:dyDescent="0.3">
      <c r="A2784" s="15"/>
    </row>
    <row r="2785" spans="1:1" x14ac:dyDescent="0.3">
      <c r="A2785" s="15"/>
    </row>
    <row r="2786" spans="1:1" x14ac:dyDescent="0.3">
      <c r="A2786" s="15"/>
    </row>
    <row r="2787" spans="1:1" x14ac:dyDescent="0.3">
      <c r="A2787" s="15"/>
    </row>
    <row r="2788" spans="1:1" x14ac:dyDescent="0.3">
      <c r="A2788" s="15"/>
    </row>
    <row r="2789" spans="1:1" x14ac:dyDescent="0.3">
      <c r="A2789" s="15"/>
    </row>
    <row r="2790" spans="1:1" x14ac:dyDescent="0.3">
      <c r="A2790" s="15"/>
    </row>
    <row r="2791" spans="1:1" x14ac:dyDescent="0.3">
      <c r="A2791" s="15"/>
    </row>
    <row r="2792" spans="1:1" x14ac:dyDescent="0.3">
      <c r="A2792" s="15"/>
    </row>
    <row r="2793" spans="1:1" x14ac:dyDescent="0.3">
      <c r="A2793" s="15"/>
    </row>
    <row r="2794" spans="1:1" x14ac:dyDescent="0.3">
      <c r="A2794" s="15"/>
    </row>
    <row r="2795" spans="1:1" x14ac:dyDescent="0.3">
      <c r="A2795" s="15"/>
    </row>
    <row r="2796" spans="1:1" x14ac:dyDescent="0.3">
      <c r="A2796" s="15"/>
    </row>
    <row r="2797" spans="1:1" x14ac:dyDescent="0.3">
      <c r="A2797" s="15"/>
    </row>
    <row r="2798" spans="1:1" x14ac:dyDescent="0.3">
      <c r="A2798" s="15"/>
    </row>
    <row r="2799" spans="1:1" x14ac:dyDescent="0.3">
      <c r="A2799" s="15"/>
    </row>
    <row r="2800" spans="1:1" x14ac:dyDescent="0.3">
      <c r="A2800" s="15"/>
    </row>
    <row r="2801" spans="1:1" x14ac:dyDescent="0.3">
      <c r="A2801" s="15"/>
    </row>
    <row r="2802" spans="1:1" x14ac:dyDescent="0.3">
      <c r="A2802" s="15"/>
    </row>
    <row r="2803" spans="1:1" x14ac:dyDescent="0.3">
      <c r="A2803" s="15"/>
    </row>
    <row r="2804" spans="1:1" x14ac:dyDescent="0.3">
      <c r="A2804" s="15"/>
    </row>
    <row r="2805" spans="1:1" x14ac:dyDescent="0.3">
      <c r="A2805" s="15"/>
    </row>
    <row r="2806" spans="1:1" x14ac:dyDescent="0.3">
      <c r="A2806" s="15"/>
    </row>
    <row r="2807" spans="1:1" x14ac:dyDescent="0.3">
      <c r="A2807" s="15"/>
    </row>
    <row r="2808" spans="1:1" x14ac:dyDescent="0.3">
      <c r="A2808" s="15"/>
    </row>
    <row r="2809" spans="1:1" x14ac:dyDescent="0.3">
      <c r="A2809" s="15"/>
    </row>
    <row r="2810" spans="1:1" x14ac:dyDescent="0.3">
      <c r="A2810" s="15"/>
    </row>
    <row r="2811" spans="1:1" x14ac:dyDescent="0.3">
      <c r="A2811" s="15"/>
    </row>
    <row r="2812" spans="1:1" x14ac:dyDescent="0.3">
      <c r="A2812" s="15"/>
    </row>
    <row r="2813" spans="1:1" x14ac:dyDescent="0.3">
      <c r="A2813" s="15"/>
    </row>
    <row r="2814" spans="1:1" x14ac:dyDescent="0.3">
      <c r="A2814" s="15"/>
    </row>
    <row r="2815" spans="1:1" x14ac:dyDescent="0.3">
      <c r="A2815" s="15"/>
    </row>
    <row r="2816" spans="1:1" x14ac:dyDescent="0.3">
      <c r="A2816" s="15"/>
    </row>
    <row r="2817" spans="1:1" x14ac:dyDescent="0.3">
      <c r="A2817" s="15"/>
    </row>
    <row r="2818" spans="1:1" x14ac:dyDescent="0.3">
      <c r="A2818" s="15"/>
    </row>
    <row r="2819" spans="1:1" x14ac:dyDescent="0.3">
      <c r="A2819" s="15"/>
    </row>
    <row r="2820" spans="1:1" x14ac:dyDescent="0.3">
      <c r="A2820" s="15"/>
    </row>
    <row r="2821" spans="1:1" x14ac:dyDescent="0.3">
      <c r="A2821" s="15"/>
    </row>
    <row r="2822" spans="1:1" x14ac:dyDescent="0.3">
      <c r="A2822" s="15"/>
    </row>
    <row r="2823" spans="1:1" x14ac:dyDescent="0.3">
      <c r="A2823" s="15"/>
    </row>
    <row r="2824" spans="1:1" x14ac:dyDescent="0.3">
      <c r="A2824" s="15"/>
    </row>
    <row r="2825" spans="1:1" x14ac:dyDescent="0.3">
      <c r="A2825" s="15"/>
    </row>
    <row r="2826" spans="1:1" x14ac:dyDescent="0.3">
      <c r="A2826" s="15"/>
    </row>
    <row r="2827" spans="1:1" x14ac:dyDescent="0.3">
      <c r="A2827" s="15"/>
    </row>
    <row r="2828" spans="1:1" x14ac:dyDescent="0.3">
      <c r="A2828" s="15"/>
    </row>
    <row r="2829" spans="1:1" x14ac:dyDescent="0.3">
      <c r="A2829" s="15"/>
    </row>
    <row r="2830" spans="1:1" x14ac:dyDescent="0.3">
      <c r="A2830" s="15"/>
    </row>
    <row r="2831" spans="1:1" x14ac:dyDescent="0.3">
      <c r="A2831" s="15"/>
    </row>
    <row r="2832" spans="1:1" x14ac:dyDescent="0.3">
      <c r="A2832" s="15"/>
    </row>
    <row r="2833" spans="1:1" x14ac:dyDescent="0.3">
      <c r="A2833" s="15"/>
    </row>
    <row r="2834" spans="1:1" x14ac:dyDescent="0.3">
      <c r="A2834" s="15"/>
    </row>
    <row r="2835" spans="1:1" x14ac:dyDescent="0.3">
      <c r="A2835" s="15"/>
    </row>
    <row r="2836" spans="1:1" x14ac:dyDescent="0.3">
      <c r="A2836" s="15"/>
    </row>
    <row r="2837" spans="1:1" x14ac:dyDescent="0.3">
      <c r="A2837" s="15"/>
    </row>
    <row r="2838" spans="1:1" x14ac:dyDescent="0.3">
      <c r="A2838" s="15"/>
    </row>
    <row r="2839" spans="1:1" x14ac:dyDescent="0.3">
      <c r="A2839" s="15"/>
    </row>
    <row r="2840" spans="1:1" x14ac:dyDescent="0.3">
      <c r="A2840" s="15"/>
    </row>
    <row r="2841" spans="1:1" x14ac:dyDescent="0.3">
      <c r="A2841" s="15"/>
    </row>
    <row r="2842" spans="1:1" x14ac:dyDescent="0.3">
      <c r="A2842" s="15"/>
    </row>
    <row r="2843" spans="1:1" x14ac:dyDescent="0.3">
      <c r="A2843" s="15"/>
    </row>
    <row r="2844" spans="1:1" x14ac:dyDescent="0.3">
      <c r="A2844" s="15"/>
    </row>
    <row r="2845" spans="1:1" x14ac:dyDescent="0.3">
      <c r="A2845" s="15"/>
    </row>
    <row r="2846" spans="1:1" x14ac:dyDescent="0.3">
      <c r="A2846" s="15"/>
    </row>
    <row r="2847" spans="1:1" x14ac:dyDescent="0.3">
      <c r="A2847" s="15"/>
    </row>
    <row r="2848" spans="1:1" x14ac:dyDescent="0.3">
      <c r="A2848" s="15"/>
    </row>
    <row r="2849" spans="1:1" x14ac:dyDescent="0.3">
      <c r="A2849" s="15"/>
    </row>
    <row r="2850" spans="1:1" x14ac:dyDescent="0.3">
      <c r="A2850" s="15"/>
    </row>
    <row r="2851" spans="1:1" x14ac:dyDescent="0.3">
      <c r="A2851" s="15"/>
    </row>
    <row r="2852" spans="1:1" x14ac:dyDescent="0.3">
      <c r="A2852" s="15"/>
    </row>
    <row r="2853" spans="1:1" x14ac:dyDescent="0.3">
      <c r="A2853" s="15"/>
    </row>
    <row r="2854" spans="1:1" x14ac:dyDescent="0.3">
      <c r="A2854" s="15"/>
    </row>
    <row r="2855" spans="1:1" x14ac:dyDescent="0.3">
      <c r="A2855" s="15"/>
    </row>
    <row r="2856" spans="1:1" x14ac:dyDescent="0.3">
      <c r="A2856" s="15"/>
    </row>
    <row r="2857" spans="1:1" x14ac:dyDescent="0.3">
      <c r="A2857" s="15"/>
    </row>
    <row r="2858" spans="1:1" x14ac:dyDescent="0.3">
      <c r="A2858" s="15"/>
    </row>
    <row r="2859" spans="1:1" x14ac:dyDescent="0.3">
      <c r="A2859" s="15"/>
    </row>
    <row r="2860" spans="1:1" x14ac:dyDescent="0.3">
      <c r="A2860" s="15"/>
    </row>
    <row r="2861" spans="1:1" x14ac:dyDescent="0.3">
      <c r="A2861" s="15"/>
    </row>
    <row r="2862" spans="1:1" x14ac:dyDescent="0.3">
      <c r="A2862" s="15"/>
    </row>
    <row r="2863" spans="1:1" x14ac:dyDescent="0.3">
      <c r="A2863" s="15"/>
    </row>
    <row r="2864" spans="1:1" x14ac:dyDescent="0.3">
      <c r="A2864" s="15"/>
    </row>
    <row r="2865" spans="1:1" x14ac:dyDescent="0.3">
      <c r="A2865" s="15"/>
    </row>
    <row r="2866" spans="1:1" x14ac:dyDescent="0.3">
      <c r="A2866" s="15"/>
    </row>
    <row r="2867" spans="1:1" x14ac:dyDescent="0.3">
      <c r="A2867" s="15"/>
    </row>
    <row r="2868" spans="1:1" x14ac:dyDescent="0.3">
      <c r="A2868" s="15"/>
    </row>
    <row r="2869" spans="1:1" x14ac:dyDescent="0.3">
      <c r="A2869" s="15"/>
    </row>
    <row r="2870" spans="1:1" x14ac:dyDescent="0.3">
      <c r="A2870" s="15"/>
    </row>
    <row r="2871" spans="1:1" x14ac:dyDescent="0.3">
      <c r="A2871" s="15"/>
    </row>
    <row r="2872" spans="1:1" x14ac:dyDescent="0.3">
      <c r="A2872" s="15"/>
    </row>
    <row r="2873" spans="1:1" x14ac:dyDescent="0.3">
      <c r="A2873" s="15"/>
    </row>
    <row r="2874" spans="1:1" x14ac:dyDescent="0.3">
      <c r="A2874" s="15"/>
    </row>
    <row r="2875" spans="1:1" x14ac:dyDescent="0.3">
      <c r="A2875" s="15"/>
    </row>
    <row r="2876" spans="1:1" x14ac:dyDescent="0.3">
      <c r="A2876" s="15"/>
    </row>
    <row r="2877" spans="1:1" x14ac:dyDescent="0.3">
      <c r="A2877" s="15"/>
    </row>
    <row r="2878" spans="1:1" x14ac:dyDescent="0.3">
      <c r="A2878" s="15"/>
    </row>
    <row r="2879" spans="1:1" x14ac:dyDescent="0.3">
      <c r="A2879" s="15"/>
    </row>
    <row r="2880" spans="1:1" x14ac:dyDescent="0.3">
      <c r="A2880" s="15"/>
    </row>
    <row r="2881" spans="1:1" x14ac:dyDescent="0.3">
      <c r="A2881" s="15"/>
    </row>
    <row r="2882" spans="1:1" x14ac:dyDescent="0.3">
      <c r="A2882" s="15"/>
    </row>
    <row r="2883" spans="1:1" x14ac:dyDescent="0.3">
      <c r="A2883" s="15"/>
    </row>
    <row r="2884" spans="1:1" x14ac:dyDescent="0.3">
      <c r="A2884" s="15"/>
    </row>
    <row r="2885" spans="1:1" x14ac:dyDescent="0.3">
      <c r="A2885" s="15"/>
    </row>
    <row r="2886" spans="1:1" x14ac:dyDescent="0.3">
      <c r="A2886" s="15"/>
    </row>
    <row r="2887" spans="1:1" x14ac:dyDescent="0.3">
      <c r="A2887" s="15"/>
    </row>
    <row r="2888" spans="1:1" x14ac:dyDescent="0.3">
      <c r="A2888" s="15"/>
    </row>
    <row r="2889" spans="1:1" x14ac:dyDescent="0.3">
      <c r="A2889" s="15"/>
    </row>
    <row r="2890" spans="1:1" x14ac:dyDescent="0.3">
      <c r="A2890" s="15"/>
    </row>
    <row r="2891" spans="1:1" x14ac:dyDescent="0.3">
      <c r="A2891" s="15"/>
    </row>
    <row r="2892" spans="1:1" x14ac:dyDescent="0.3">
      <c r="A2892" s="15"/>
    </row>
    <row r="2893" spans="1:1" x14ac:dyDescent="0.3">
      <c r="A2893" s="15"/>
    </row>
    <row r="2894" spans="1:1" x14ac:dyDescent="0.3">
      <c r="A2894" s="15"/>
    </row>
    <row r="2895" spans="1:1" x14ac:dyDescent="0.3">
      <c r="A2895" s="15"/>
    </row>
    <row r="2896" spans="1:1" x14ac:dyDescent="0.3">
      <c r="A2896" s="15"/>
    </row>
    <row r="2897" spans="1:1" x14ac:dyDescent="0.3">
      <c r="A2897" s="15"/>
    </row>
    <row r="2898" spans="1:1" x14ac:dyDescent="0.3">
      <c r="A2898" s="15"/>
    </row>
    <row r="2899" spans="1:1" x14ac:dyDescent="0.3">
      <c r="A2899" s="15"/>
    </row>
    <row r="2900" spans="1:1" x14ac:dyDescent="0.3">
      <c r="A2900" s="15"/>
    </row>
    <row r="2901" spans="1:1" x14ac:dyDescent="0.3">
      <c r="A2901" s="15"/>
    </row>
    <row r="2902" spans="1:1" x14ac:dyDescent="0.3">
      <c r="A2902" s="15"/>
    </row>
    <row r="2903" spans="1:1" x14ac:dyDescent="0.3">
      <c r="A2903" s="15"/>
    </row>
    <row r="2904" spans="1:1" x14ac:dyDescent="0.3">
      <c r="A2904" s="15"/>
    </row>
    <row r="2905" spans="1:1" x14ac:dyDescent="0.3">
      <c r="A2905" s="15"/>
    </row>
    <row r="2906" spans="1:1" x14ac:dyDescent="0.3">
      <c r="A2906" s="15"/>
    </row>
    <row r="2907" spans="1:1" x14ac:dyDescent="0.3">
      <c r="A2907" s="15"/>
    </row>
    <row r="2908" spans="1:1" x14ac:dyDescent="0.3">
      <c r="A2908" s="15"/>
    </row>
    <row r="2909" spans="1:1" x14ac:dyDescent="0.3">
      <c r="A2909" s="15"/>
    </row>
    <row r="2910" spans="1:1" x14ac:dyDescent="0.3">
      <c r="A2910" s="15"/>
    </row>
    <row r="2911" spans="1:1" x14ac:dyDescent="0.3">
      <c r="A2911" s="15"/>
    </row>
    <row r="2912" spans="1:1" x14ac:dyDescent="0.3">
      <c r="A2912" s="15"/>
    </row>
    <row r="2913" spans="1:1" x14ac:dyDescent="0.3">
      <c r="A2913" s="15"/>
    </row>
    <row r="2914" spans="1:1" x14ac:dyDescent="0.3">
      <c r="A2914" s="15"/>
    </row>
    <row r="2915" spans="1:1" x14ac:dyDescent="0.3">
      <c r="A2915" s="15"/>
    </row>
    <row r="2916" spans="1:1" x14ac:dyDescent="0.3">
      <c r="A2916" s="15"/>
    </row>
    <row r="2917" spans="1:1" x14ac:dyDescent="0.3">
      <c r="A2917" s="15"/>
    </row>
    <row r="2918" spans="1:1" x14ac:dyDescent="0.3">
      <c r="A2918" s="15"/>
    </row>
    <row r="2919" spans="1:1" x14ac:dyDescent="0.3">
      <c r="A2919" s="15"/>
    </row>
    <row r="2920" spans="1:1" x14ac:dyDescent="0.3">
      <c r="A2920" s="15"/>
    </row>
    <row r="2921" spans="1:1" x14ac:dyDescent="0.3">
      <c r="A2921" s="15"/>
    </row>
    <row r="2922" spans="1:1" x14ac:dyDescent="0.3">
      <c r="A2922" s="15"/>
    </row>
    <row r="2923" spans="1:1" x14ac:dyDescent="0.3">
      <c r="A2923" s="15"/>
    </row>
    <row r="2924" spans="1:1" x14ac:dyDescent="0.3">
      <c r="A2924" s="15"/>
    </row>
    <row r="2925" spans="1:1" x14ac:dyDescent="0.3">
      <c r="A2925" s="15"/>
    </row>
    <row r="2926" spans="1:1" x14ac:dyDescent="0.3">
      <c r="A2926" s="15"/>
    </row>
    <row r="2927" spans="1:1" x14ac:dyDescent="0.3">
      <c r="A2927" s="15"/>
    </row>
    <row r="2928" spans="1:1" x14ac:dyDescent="0.3">
      <c r="A2928" s="15"/>
    </row>
    <row r="2929" spans="1:1" x14ac:dyDescent="0.3">
      <c r="A2929" s="15"/>
    </row>
    <row r="2930" spans="1:1" x14ac:dyDescent="0.3">
      <c r="A2930" s="15"/>
    </row>
    <row r="2931" spans="1:1" x14ac:dyDescent="0.3">
      <c r="A2931" s="15"/>
    </row>
    <row r="2932" spans="1:1" x14ac:dyDescent="0.3">
      <c r="A2932" s="15"/>
    </row>
    <row r="2933" spans="1:1" x14ac:dyDescent="0.3">
      <c r="A2933" s="15"/>
    </row>
    <row r="2934" spans="1:1" x14ac:dyDescent="0.3">
      <c r="A2934" s="15"/>
    </row>
    <row r="2935" spans="1:1" x14ac:dyDescent="0.3">
      <c r="A2935" s="15"/>
    </row>
    <row r="2936" spans="1:1" x14ac:dyDescent="0.3">
      <c r="A2936" s="15"/>
    </row>
    <row r="2937" spans="1:1" x14ac:dyDescent="0.3">
      <c r="A2937" s="15"/>
    </row>
    <row r="2938" spans="1:1" x14ac:dyDescent="0.3">
      <c r="A2938" s="15"/>
    </row>
    <row r="2939" spans="1:1" x14ac:dyDescent="0.3">
      <c r="A2939" s="15"/>
    </row>
    <row r="2940" spans="1:1" x14ac:dyDescent="0.3">
      <c r="A2940" s="15"/>
    </row>
    <row r="2941" spans="1:1" x14ac:dyDescent="0.3">
      <c r="A2941" s="15"/>
    </row>
    <row r="2942" spans="1:1" x14ac:dyDescent="0.3">
      <c r="A2942" s="15"/>
    </row>
    <row r="2943" spans="1:1" x14ac:dyDescent="0.3">
      <c r="A2943" s="15"/>
    </row>
    <row r="2944" spans="1:1" x14ac:dyDescent="0.3">
      <c r="A2944" s="15"/>
    </row>
    <row r="2945" spans="1:1" x14ac:dyDescent="0.3">
      <c r="A2945" s="15"/>
    </row>
    <row r="2946" spans="1:1" x14ac:dyDescent="0.3">
      <c r="A2946" s="15"/>
    </row>
    <row r="2947" spans="1:1" x14ac:dyDescent="0.3">
      <c r="A2947" s="15"/>
    </row>
    <row r="2948" spans="1:1" x14ac:dyDescent="0.3">
      <c r="A2948" s="15"/>
    </row>
    <row r="2949" spans="1:1" x14ac:dyDescent="0.3">
      <c r="A2949" s="15"/>
    </row>
    <row r="2950" spans="1:1" x14ac:dyDescent="0.3">
      <c r="A2950" s="15"/>
    </row>
    <row r="2951" spans="1:1" x14ac:dyDescent="0.3">
      <c r="A2951" s="15"/>
    </row>
    <row r="2952" spans="1:1" x14ac:dyDescent="0.3">
      <c r="A2952" s="15"/>
    </row>
    <row r="2953" spans="1:1" x14ac:dyDescent="0.3">
      <c r="A2953" s="15"/>
    </row>
    <row r="2954" spans="1:1" x14ac:dyDescent="0.3">
      <c r="A2954" s="15"/>
    </row>
    <row r="2955" spans="1:1" x14ac:dyDescent="0.3">
      <c r="A2955" s="15"/>
    </row>
    <row r="2956" spans="1:1" x14ac:dyDescent="0.3">
      <c r="A2956" s="15"/>
    </row>
    <row r="2957" spans="1:1" x14ac:dyDescent="0.3">
      <c r="A2957" s="15"/>
    </row>
    <row r="2958" spans="1:1" x14ac:dyDescent="0.3">
      <c r="A2958" s="15"/>
    </row>
    <row r="2959" spans="1:1" x14ac:dyDescent="0.3">
      <c r="A2959" s="15"/>
    </row>
    <row r="2960" spans="1:1" x14ac:dyDescent="0.3">
      <c r="A2960" s="15"/>
    </row>
    <row r="2961" spans="1:1" x14ac:dyDescent="0.3">
      <c r="A2961" s="15"/>
    </row>
    <row r="2962" spans="1:1" x14ac:dyDescent="0.3">
      <c r="A2962" s="15"/>
    </row>
    <row r="2963" spans="1:1" x14ac:dyDescent="0.3">
      <c r="A2963" s="15"/>
    </row>
    <row r="2964" spans="1:1" x14ac:dyDescent="0.3">
      <c r="A2964" s="15"/>
    </row>
    <row r="2965" spans="1:1" x14ac:dyDescent="0.3">
      <c r="A2965" s="15"/>
    </row>
    <row r="2966" spans="1:1" x14ac:dyDescent="0.3">
      <c r="A2966" s="15"/>
    </row>
    <row r="2967" spans="1:1" x14ac:dyDescent="0.3">
      <c r="A2967" s="15"/>
    </row>
    <row r="2968" spans="1:1" x14ac:dyDescent="0.3">
      <c r="A2968" s="15"/>
    </row>
    <row r="2969" spans="1:1" x14ac:dyDescent="0.3">
      <c r="A2969" s="15"/>
    </row>
    <row r="2970" spans="1:1" x14ac:dyDescent="0.3">
      <c r="A2970" s="15"/>
    </row>
    <row r="2971" spans="1:1" x14ac:dyDescent="0.3">
      <c r="A2971" s="15"/>
    </row>
    <row r="2972" spans="1:1" x14ac:dyDescent="0.3">
      <c r="A2972" s="15"/>
    </row>
    <row r="2973" spans="1:1" x14ac:dyDescent="0.3">
      <c r="A2973" s="15"/>
    </row>
    <row r="2974" spans="1:1" x14ac:dyDescent="0.3">
      <c r="A2974" s="15"/>
    </row>
    <row r="2975" spans="1:1" x14ac:dyDescent="0.3">
      <c r="A2975" s="15"/>
    </row>
    <row r="2976" spans="1:1" x14ac:dyDescent="0.3">
      <c r="A2976" s="15"/>
    </row>
    <row r="2977" spans="1:1" x14ac:dyDescent="0.3">
      <c r="A2977" s="15"/>
    </row>
    <row r="2978" spans="1:1" x14ac:dyDescent="0.3">
      <c r="A2978" s="15"/>
    </row>
    <row r="2979" spans="1:1" x14ac:dyDescent="0.3">
      <c r="A2979" s="15"/>
    </row>
    <row r="2980" spans="1:1" x14ac:dyDescent="0.3">
      <c r="A2980" s="15"/>
    </row>
    <row r="2981" spans="1:1" x14ac:dyDescent="0.3">
      <c r="A2981" s="15"/>
    </row>
    <row r="2982" spans="1:1" x14ac:dyDescent="0.3">
      <c r="A2982" s="15"/>
    </row>
    <row r="2983" spans="1:1" x14ac:dyDescent="0.3">
      <c r="A2983" s="15"/>
    </row>
    <row r="2984" spans="1:1" x14ac:dyDescent="0.3">
      <c r="A2984" s="15"/>
    </row>
    <row r="2985" spans="1:1" x14ac:dyDescent="0.3">
      <c r="A2985" s="15"/>
    </row>
    <row r="2986" spans="1:1" x14ac:dyDescent="0.3">
      <c r="A2986" s="15"/>
    </row>
    <row r="2987" spans="1:1" x14ac:dyDescent="0.3">
      <c r="A2987" s="15"/>
    </row>
    <row r="2988" spans="1:1" x14ac:dyDescent="0.3">
      <c r="A2988" s="15"/>
    </row>
    <row r="2989" spans="1:1" x14ac:dyDescent="0.3">
      <c r="A2989" s="15"/>
    </row>
    <row r="2990" spans="1:1" x14ac:dyDescent="0.3">
      <c r="A2990" s="15"/>
    </row>
    <row r="2991" spans="1:1" x14ac:dyDescent="0.3">
      <c r="A2991" s="15"/>
    </row>
    <row r="2992" spans="1:1" x14ac:dyDescent="0.3">
      <c r="A2992" s="15"/>
    </row>
    <row r="2993" spans="1:1" x14ac:dyDescent="0.3">
      <c r="A2993" s="15"/>
    </row>
    <row r="2994" spans="1:1" x14ac:dyDescent="0.3">
      <c r="A2994" s="15"/>
    </row>
    <row r="2995" spans="1:1" x14ac:dyDescent="0.3">
      <c r="A2995" s="15"/>
    </row>
    <row r="2996" spans="1:1" x14ac:dyDescent="0.3">
      <c r="A2996" s="15"/>
    </row>
    <row r="2997" spans="1:1" x14ac:dyDescent="0.3">
      <c r="A2997" s="15"/>
    </row>
    <row r="2998" spans="1:1" x14ac:dyDescent="0.3">
      <c r="A2998" s="15"/>
    </row>
    <row r="2999" spans="1:1" x14ac:dyDescent="0.3">
      <c r="A2999" s="15"/>
    </row>
    <row r="3000" spans="1:1" x14ac:dyDescent="0.3">
      <c r="A3000" s="15"/>
    </row>
    <row r="3001" spans="1:1" x14ac:dyDescent="0.3">
      <c r="A3001" s="15"/>
    </row>
    <row r="3002" spans="1:1" x14ac:dyDescent="0.3">
      <c r="A3002" s="15"/>
    </row>
    <row r="3003" spans="1:1" x14ac:dyDescent="0.3">
      <c r="A3003" s="15"/>
    </row>
    <row r="3004" spans="1:1" x14ac:dyDescent="0.3">
      <c r="A3004" s="15"/>
    </row>
    <row r="3005" spans="1:1" x14ac:dyDescent="0.3">
      <c r="A3005" s="15"/>
    </row>
    <row r="3006" spans="1:1" x14ac:dyDescent="0.3">
      <c r="A3006" s="15"/>
    </row>
    <row r="3007" spans="1:1" x14ac:dyDescent="0.3">
      <c r="A3007" s="15"/>
    </row>
    <row r="3008" spans="1:1" x14ac:dyDescent="0.3">
      <c r="A3008" s="15"/>
    </row>
    <row r="3009" spans="1:1" x14ac:dyDescent="0.3">
      <c r="A3009" s="15"/>
    </row>
    <row r="3010" spans="1:1" x14ac:dyDescent="0.3">
      <c r="A3010" s="15"/>
    </row>
    <row r="3011" spans="1:1" x14ac:dyDescent="0.3">
      <c r="A3011" s="15"/>
    </row>
    <row r="3012" spans="1:1" x14ac:dyDescent="0.3">
      <c r="A3012" s="15"/>
    </row>
    <row r="3013" spans="1:1" x14ac:dyDescent="0.3">
      <c r="A3013" s="15"/>
    </row>
    <row r="3014" spans="1:1" x14ac:dyDescent="0.3">
      <c r="A3014" s="15"/>
    </row>
    <row r="3015" spans="1:1" x14ac:dyDescent="0.3">
      <c r="A3015" s="15"/>
    </row>
    <row r="3016" spans="1:1" x14ac:dyDescent="0.3">
      <c r="A3016" s="15"/>
    </row>
    <row r="3017" spans="1:1" x14ac:dyDescent="0.3">
      <c r="A3017" s="15"/>
    </row>
    <row r="3018" spans="1:1" x14ac:dyDescent="0.3">
      <c r="A3018" s="15"/>
    </row>
    <row r="3019" spans="1:1" x14ac:dyDescent="0.3">
      <c r="A3019" s="15"/>
    </row>
    <row r="3020" spans="1:1" x14ac:dyDescent="0.3">
      <c r="A3020" s="15"/>
    </row>
    <row r="3021" spans="1:1" x14ac:dyDescent="0.3">
      <c r="A3021" s="15"/>
    </row>
    <row r="3022" spans="1:1" x14ac:dyDescent="0.3">
      <c r="A3022" s="15"/>
    </row>
    <row r="3023" spans="1:1" x14ac:dyDescent="0.3">
      <c r="A3023" s="15"/>
    </row>
    <row r="3024" spans="1:1" x14ac:dyDescent="0.3">
      <c r="A3024" s="15"/>
    </row>
    <row r="3025" spans="1:1" x14ac:dyDescent="0.3">
      <c r="A3025" s="15"/>
    </row>
    <row r="3026" spans="1:1" x14ac:dyDescent="0.3">
      <c r="A3026" s="15"/>
    </row>
    <row r="3027" spans="1:1" x14ac:dyDescent="0.3">
      <c r="A3027" s="15"/>
    </row>
    <row r="3028" spans="1:1" x14ac:dyDescent="0.3">
      <c r="A3028" s="15"/>
    </row>
    <row r="3029" spans="1:1" x14ac:dyDescent="0.3">
      <c r="A3029" s="15"/>
    </row>
    <row r="3030" spans="1:1" x14ac:dyDescent="0.3">
      <c r="A3030" s="15"/>
    </row>
    <row r="3031" spans="1:1" x14ac:dyDescent="0.3">
      <c r="A3031" s="15"/>
    </row>
    <row r="3032" spans="1:1" x14ac:dyDescent="0.3">
      <c r="A3032" s="15"/>
    </row>
    <row r="3033" spans="1:1" x14ac:dyDescent="0.3">
      <c r="A3033" s="15"/>
    </row>
    <row r="3034" spans="1:1" x14ac:dyDescent="0.3">
      <c r="A3034" s="15"/>
    </row>
    <row r="3035" spans="1:1" x14ac:dyDescent="0.3">
      <c r="A3035" s="15"/>
    </row>
    <row r="3036" spans="1:1" x14ac:dyDescent="0.3">
      <c r="A3036" s="15"/>
    </row>
    <row r="3037" spans="1:1" x14ac:dyDescent="0.3">
      <c r="A3037" s="15"/>
    </row>
    <row r="3038" spans="1:1" x14ac:dyDescent="0.3">
      <c r="A3038" s="15"/>
    </row>
    <row r="3039" spans="1:1" x14ac:dyDescent="0.3">
      <c r="A3039" s="15"/>
    </row>
    <row r="3040" spans="1:1" x14ac:dyDescent="0.3">
      <c r="A3040" s="15"/>
    </row>
    <row r="3041" spans="1:1" x14ac:dyDescent="0.3">
      <c r="A3041" s="15"/>
    </row>
    <row r="3042" spans="1:1" x14ac:dyDescent="0.3">
      <c r="A3042" s="15"/>
    </row>
    <row r="3043" spans="1:1" x14ac:dyDescent="0.3">
      <c r="A3043" s="15"/>
    </row>
    <row r="3044" spans="1:1" x14ac:dyDescent="0.3">
      <c r="A3044" s="15"/>
    </row>
    <row r="3045" spans="1:1" x14ac:dyDescent="0.3">
      <c r="A3045" s="15"/>
    </row>
    <row r="3046" spans="1:1" x14ac:dyDescent="0.3">
      <c r="A3046" s="15"/>
    </row>
    <row r="3047" spans="1:1" x14ac:dyDescent="0.3">
      <c r="A3047" s="15"/>
    </row>
    <row r="3048" spans="1:1" x14ac:dyDescent="0.3">
      <c r="A3048" s="15"/>
    </row>
    <row r="3049" spans="1:1" x14ac:dyDescent="0.3">
      <c r="A3049" s="15"/>
    </row>
    <row r="3050" spans="1:1" x14ac:dyDescent="0.3">
      <c r="A3050" s="15"/>
    </row>
    <row r="3051" spans="1:1" x14ac:dyDescent="0.3">
      <c r="A3051" s="15"/>
    </row>
    <row r="3052" spans="1:1" x14ac:dyDescent="0.3">
      <c r="A3052" s="15"/>
    </row>
    <row r="3053" spans="1:1" x14ac:dyDescent="0.3">
      <c r="A3053" s="15"/>
    </row>
    <row r="3054" spans="1:1" x14ac:dyDescent="0.3">
      <c r="A3054" s="15"/>
    </row>
    <row r="3055" spans="1:1" x14ac:dyDescent="0.3">
      <c r="A3055" s="15"/>
    </row>
    <row r="3056" spans="1:1" x14ac:dyDescent="0.3">
      <c r="A3056" s="15"/>
    </row>
    <row r="3057" spans="1:1" x14ac:dyDescent="0.3">
      <c r="A3057" s="15"/>
    </row>
    <row r="3058" spans="1:1" x14ac:dyDescent="0.3">
      <c r="A3058" s="15"/>
    </row>
    <row r="3059" spans="1:1" x14ac:dyDescent="0.3">
      <c r="A3059" s="15"/>
    </row>
    <row r="3060" spans="1:1" x14ac:dyDescent="0.3">
      <c r="A3060" s="15"/>
    </row>
    <row r="3061" spans="1:1" x14ac:dyDescent="0.3">
      <c r="A3061" s="15"/>
    </row>
    <row r="3062" spans="1:1" x14ac:dyDescent="0.3">
      <c r="A3062" s="15"/>
    </row>
    <row r="3063" spans="1:1" x14ac:dyDescent="0.3">
      <c r="A3063" s="15"/>
    </row>
    <row r="3064" spans="1:1" x14ac:dyDescent="0.3">
      <c r="A3064" s="15"/>
    </row>
    <row r="3065" spans="1:1" x14ac:dyDescent="0.3">
      <c r="A3065" s="15"/>
    </row>
    <row r="3066" spans="1:1" x14ac:dyDescent="0.3">
      <c r="A3066" s="15"/>
    </row>
    <row r="3067" spans="1:1" x14ac:dyDescent="0.3">
      <c r="A3067" s="15"/>
    </row>
    <row r="3068" spans="1:1" x14ac:dyDescent="0.3">
      <c r="A3068" s="15"/>
    </row>
    <row r="3069" spans="1:1" x14ac:dyDescent="0.3">
      <c r="A3069" s="15"/>
    </row>
    <row r="3070" spans="1:1" x14ac:dyDescent="0.3">
      <c r="A3070" s="15"/>
    </row>
    <row r="3071" spans="1:1" x14ac:dyDescent="0.3">
      <c r="A3071" s="15"/>
    </row>
    <row r="3072" spans="1:1" x14ac:dyDescent="0.3">
      <c r="A3072" s="15"/>
    </row>
    <row r="3073" spans="1:1" x14ac:dyDescent="0.3">
      <c r="A3073" s="15"/>
    </row>
    <row r="3074" spans="1:1" x14ac:dyDescent="0.3">
      <c r="A3074" s="15"/>
    </row>
    <row r="3075" spans="1:1" x14ac:dyDescent="0.3">
      <c r="A3075" s="15"/>
    </row>
    <row r="3076" spans="1:1" x14ac:dyDescent="0.3">
      <c r="A3076" s="15"/>
    </row>
    <row r="3077" spans="1:1" x14ac:dyDescent="0.3">
      <c r="A3077" s="15"/>
    </row>
    <row r="3078" spans="1:1" x14ac:dyDescent="0.3">
      <c r="A3078" s="15"/>
    </row>
    <row r="3079" spans="1:1" x14ac:dyDescent="0.3">
      <c r="A3079" s="15"/>
    </row>
    <row r="3080" spans="1:1" x14ac:dyDescent="0.3">
      <c r="A3080" s="15"/>
    </row>
    <row r="3081" spans="1:1" x14ac:dyDescent="0.3">
      <c r="A3081" s="15"/>
    </row>
    <row r="3082" spans="1:1" x14ac:dyDescent="0.3">
      <c r="A3082" s="15"/>
    </row>
    <row r="3083" spans="1:1" x14ac:dyDescent="0.3">
      <c r="A3083" s="15"/>
    </row>
    <row r="3084" spans="1:1" x14ac:dyDescent="0.3">
      <c r="A3084" s="15"/>
    </row>
    <row r="3085" spans="1:1" x14ac:dyDescent="0.3">
      <c r="A3085" s="15"/>
    </row>
    <row r="3086" spans="1:1" x14ac:dyDescent="0.3">
      <c r="A3086" s="15"/>
    </row>
    <row r="3087" spans="1:1" x14ac:dyDescent="0.3">
      <c r="A3087" s="15"/>
    </row>
    <row r="3088" spans="1:1" x14ac:dyDescent="0.3">
      <c r="A3088" s="15"/>
    </row>
    <row r="3089" spans="1:1" x14ac:dyDescent="0.3">
      <c r="A3089" s="15"/>
    </row>
    <row r="3090" spans="1:1" x14ac:dyDescent="0.3">
      <c r="A3090" s="15"/>
    </row>
    <row r="3091" spans="1:1" x14ac:dyDescent="0.3">
      <c r="A3091" s="15"/>
    </row>
    <row r="3092" spans="1:1" x14ac:dyDescent="0.3">
      <c r="A3092" s="15"/>
    </row>
    <row r="3093" spans="1:1" x14ac:dyDescent="0.3">
      <c r="A3093" s="15"/>
    </row>
    <row r="3094" spans="1:1" x14ac:dyDescent="0.3">
      <c r="A3094" s="15"/>
    </row>
    <row r="3095" spans="1:1" x14ac:dyDescent="0.3">
      <c r="A3095" s="15"/>
    </row>
    <row r="3096" spans="1:1" x14ac:dyDescent="0.3">
      <c r="A3096" s="15"/>
    </row>
    <row r="3097" spans="1:1" x14ac:dyDescent="0.3">
      <c r="A3097" s="15"/>
    </row>
    <row r="3098" spans="1:1" x14ac:dyDescent="0.3">
      <c r="A3098" s="15"/>
    </row>
    <row r="3099" spans="1:1" x14ac:dyDescent="0.3">
      <c r="A3099" s="15"/>
    </row>
    <row r="3100" spans="1:1" x14ac:dyDescent="0.3">
      <c r="A3100" s="15"/>
    </row>
    <row r="3101" spans="1:1" x14ac:dyDescent="0.3">
      <c r="A3101" s="15"/>
    </row>
    <row r="3102" spans="1:1" x14ac:dyDescent="0.3">
      <c r="A3102" s="15"/>
    </row>
    <row r="3103" spans="1:1" x14ac:dyDescent="0.3">
      <c r="A3103" s="15"/>
    </row>
    <row r="3104" spans="1:1" x14ac:dyDescent="0.3">
      <c r="A3104" s="15"/>
    </row>
    <row r="3105" spans="1:1" x14ac:dyDescent="0.3">
      <c r="A3105" s="15"/>
    </row>
    <row r="3106" spans="1:1" x14ac:dyDescent="0.3">
      <c r="A3106" s="15"/>
    </row>
    <row r="3107" spans="1:1" x14ac:dyDescent="0.3">
      <c r="A3107" s="15"/>
    </row>
    <row r="3108" spans="1:1" x14ac:dyDescent="0.3">
      <c r="A3108" s="15"/>
    </row>
    <row r="3109" spans="1:1" x14ac:dyDescent="0.3">
      <c r="A3109" s="15"/>
    </row>
    <row r="3110" spans="1:1" x14ac:dyDescent="0.3">
      <c r="A3110" s="15"/>
    </row>
    <row r="3111" spans="1:1" x14ac:dyDescent="0.3">
      <c r="A3111" s="15"/>
    </row>
    <row r="3112" spans="1:1" x14ac:dyDescent="0.3">
      <c r="A3112" s="15"/>
    </row>
    <row r="3113" spans="1:1" x14ac:dyDescent="0.3">
      <c r="A3113" s="15"/>
    </row>
    <row r="3114" spans="1:1" x14ac:dyDescent="0.3">
      <c r="A3114" s="15"/>
    </row>
    <row r="3115" spans="1:1" x14ac:dyDescent="0.3">
      <c r="A3115" s="15"/>
    </row>
    <row r="3116" spans="1:1" x14ac:dyDescent="0.3">
      <c r="A3116" s="15"/>
    </row>
    <row r="3117" spans="1:1" x14ac:dyDescent="0.3">
      <c r="A3117" s="15"/>
    </row>
    <row r="3118" spans="1:1" x14ac:dyDescent="0.3">
      <c r="A3118" s="15"/>
    </row>
    <row r="3119" spans="1:1" x14ac:dyDescent="0.3">
      <c r="A3119" s="15"/>
    </row>
    <row r="3120" spans="1:1" x14ac:dyDescent="0.3">
      <c r="A3120" s="15"/>
    </row>
    <row r="3121" spans="1:1" x14ac:dyDescent="0.3">
      <c r="A3121" s="15"/>
    </row>
    <row r="3122" spans="1:1" x14ac:dyDescent="0.3">
      <c r="A3122" s="15"/>
    </row>
    <row r="3123" spans="1:1" x14ac:dyDescent="0.3">
      <c r="A3123" s="15"/>
    </row>
    <row r="3124" spans="1:1" x14ac:dyDescent="0.3">
      <c r="A3124" s="15"/>
    </row>
    <row r="3125" spans="1:1" x14ac:dyDescent="0.3">
      <c r="A3125" s="15"/>
    </row>
    <row r="3126" spans="1:1" x14ac:dyDescent="0.3">
      <c r="A3126" s="15"/>
    </row>
    <row r="3127" spans="1:1" x14ac:dyDescent="0.3">
      <c r="A3127" s="15"/>
    </row>
    <row r="3128" spans="1:1" x14ac:dyDescent="0.3">
      <c r="A3128" s="15"/>
    </row>
    <row r="3129" spans="1:1" x14ac:dyDescent="0.3">
      <c r="A3129" s="15"/>
    </row>
    <row r="3130" spans="1:1" x14ac:dyDescent="0.3">
      <c r="A3130" s="15"/>
    </row>
    <row r="3131" spans="1:1" x14ac:dyDescent="0.3">
      <c r="A3131" s="15"/>
    </row>
    <row r="3132" spans="1:1" x14ac:dyDescent="0.3">
      <c r="A3132" s="15"/>
    </row>
    <row r="3133" spans="1:1" x14ac:dyDescent="0.3">
      <c r="A3133" s="15"/>
    </row>
    <row r="3134" spans="1:1" x14ac:dyDescent="0.3">
      <c r="A3134" s="15"/>
    </row>
    <row r="3135" spans="1:1" x14ac:dyDescent="0.3">
      <c r="A3135" s="15"/>
    </row>
    <row r="3136" spans="1:1" x14ac:dyDescent="0.3">
      <c r="A3136" s="15"/>
    </row>
    <row r="3137" spans="1:1" x14ac:dyDescent="0.3">
      <c r="A3137" s="15"/>
    </row>
    <row r="3138" spans="1:1" x14ac:dyDescent="0.3">
      <c r="A3138" s="15"/>
    </row>
    <row r="3139" spans="1:1" x14ac:dyDescent="0.3">
      <c r="A3139" s="15"/>
    </row>
    <row r="3140" spans="1:1" x14ac:dyDescent="0.3">
      <c r="A3140" s="15"/>
    </row>
    <row r="3141" spans="1:1" x14ac:dyDescent="0.3">
      <c r="A3141" s="15"/>
    </row>
    <row r="3142" spans="1:1" x14ac:dyDescent="0.3">
      <c r="A3142" s="15"/>
    </row>
    <row r="3143" spans="1:1" x14ac:dyDescent="0.3">
      <c r="A3143" s="15"/>
    </row>
    <row r="3144" spans="1:1" x14ac:dyDescent="0.3">
      <c r="A3144" s="15"/>
    </row>
    <row r="3145" spans="1:1" x14ac:dyDescent="0.3">
      <c r="A3145" s="15"/>
    </row>
    <row r="3146" spans="1:1" x14ac:dyDescent="0.3">
      <c r="A3146" s="15"/>
    </row>
    <row r="3147" spans="1:1" x14ac:dyDescent="0.3">
      <c r="A3147" s="15"/>
    </row>
    <row r="3148" spans="1:1" x14ac:dyDescent="0.3">
      <c r="A3148" s="15"/>
    </row>
    <row r="3149" spans="1:1" x14ac:dyDescent="0.3">
      <c r="A3149" s="15"/>
    </row>
    <row r="3150" spans="1:1" x14ac:dyDescent="0.3">
      <c r="A3150" s="15"/>
    </row>
    <row r="3151" spans="1:1" x14ac:dyDescent="0.3">
      <c r="A3151" s="15"/>
    </row>
    <row r="3152" spans="1:1" x14ac:dyDescent="0.3">
      <c r="A3152" s="15"/>
    </row>
    <row r="3153" spans="1:1" x14ac:dyDescent="0.3">
      <c r="A3153" s="15"/>
    </row>
    <row r="3154" spans="1:1" x14ac:dyDescent="0.3">
      <c r="A3154" s="15"/>
    </row>
    <row r="3155" spans="1:1" x14ac:dyDescent="0.3">
      <c r="A3155" s="15"/>
    </row>
    <row r="3156" spans="1:1" x14ac:dyDescent="0.3">
      <c r="A3156" s="15"/>
    </row>
    <row r="3157" spans="1:1" x14ac:dyDescent="0.3">
      <c r="A3157" s="15"/>
    </row>
    <row r="3158" spans="1:1" x14ac:dyDescent="0.3">
      <c r="A3158" s="15"/>
    </row>
    <row r="3159" spans="1:1" x14ac:dyDescent="0.3">
      <c r="A3159" s="15"/>
    </row>
    <row r="3160" spans="1:1" x14ac:dyDescent="0.3">
      <c r="A3160" s="15"/>
    </row>
    <row r="3161" spans="1:1" x14ac:dyDescent="0.3">
      <c r="A3161" s="15"/>
    </row>
    <row r="3162" spans="1:1" x14ac:dyDescent="0.3">
      <c r="A3162" s="15"/>
    </row>
    <row r="3163" spans="1:1" x14ac:dyDescent="0.3">
      <c r="A3163" s="15"/>
    </row>
    <row r="3164" spans="1:1" x14ac:dyDescent="0.3">
      <c r="A3164" s="15"/>
    </row>
    <row r="3165" spans="1:1" x14ac:dyDescent="0.3">
      <c r="A3165" s="15"/>
    </row>
    <row r="3166" spans="1:1" x14ac:dyDescent="0.3">
      <c r="A3166" s="15"/>
    </row>
    <row r="3167" spans="1:1" x14ac:dyDescent="0.3">
      <c r="A3167" s="15"/>
    </row>
    <row r="3168" spans="1:1" x14ac:dyDescent="0.3">
      <c r="A3168" s="15"/>
    </row>
    <row r="3169" spans="1:1" x14ac:dyDescent="0.3">
      <c r="A3169" s="15"/>
    </row>
    <row r="3170" spans="1:1" x14ac:dyDescent="0.3">
      <c r="A3170" s="15"/>
    </row>
    <row r="3171" spans="1:1" x14ac:dyDescent="0.3">
      <c r="A3171" s="15"/>
    </row>
    <row r="3172" spans="1:1" x14ac:dyDescent="0.3">
      <c r="A3172" s="15"/>
    </row>
    <row r="3173" spans="1:1" x14ac:dyDescent="0.3">
      <c r="A3173" s="15"/>
    </row>
    <row r="3174" spans="1:1" x14ac:dyDescent="0.3">
      <c r="A3174" s="15"/>
    </row>
    <row r="3175" spans="1:1" x14ac:dyDescent="0.3">
      <c r="A3175" s="15"/>
    </row>
    <row r="3176" spans="1:1" x14ac:dyDescent="0.3">
      <c r="A3176" s="15"/>
    </row>
    <row r="3177" spans="1:1" x14ac:dyDescent="0.3">
      <c r="A3177" s="15"/>
    </row>
    <row r="3178" spans="1:1" x14ac:dyDescent="0.3">
      <c r="A3178" s="15"/>
    </row>
    <row r="3179" spans="1:1" x14ac:dyDescent="0.3">
      <c r="A3179" s="15"/>
    </row>
    <row r="3180" spans="1:1" x14ac:dyDescent="0.3">
      <c r="A3180" s="15"/>
    </row>
    <row r="3181" spans="1:1" x14ac:dyDescent="0.3">
      <c r="A3181" s="15"/>
    </row>
    <row r="3182" spans="1:1" x14ac:dyDescent="0.3">
      <c r="A3182" s="15"/>
    </row>
    <row r="3183" spans="1:1" x14ac:dyDescent="0.3">
      <c r="A3183" s="15"/>
    </row>
    <row r="3184" spans="1:1" x14ac:dyDescent="0.3">
      <c r="A3184" s="15"/>
    </row>
    <row r="3185" spans="1:1" x14ac:dyDescent="0.3">
      <c r="A3185" s="15"/>
    </row>
    <row r="3186" spans="1:1" x14ac:dyDescent="0.3">
      <c r="A3186" s="15"/>
    </row>
    <row r="3187" spans="1:1" x14ac:dyDescent="0.3">
      <c r="A3187" s="15"/>
    </row>
    <row r="3188" spans="1:1" x14ac:dyDescent="0.3">
      <c r="A3188" s="15"/>
    </row>
    <row r="3189" spans="1:1" x14ac:dyDescent="0.3">
      <c r="A3189" s="15"/>
    </row>
    <row r="3190" spans="1:1" x14ac:dyDescent="0.3">
      <c r="A3190" s="15"/>
    </row>
    <row r="3191" spans="1:1" x14ac:dyDescent="0.3">
      <c r="A3191" s="15"/>
    </row>
    <row r="3192" spans="1:1" x14ac:dyDescent="0.3">
      <c r="A3192" s="15"/>
    </row>
    <row r="3193" spans="1:1" x14ac:dyDescent="0.3">
      <c r="A3193" s="15"/>
    </row>
    <row r="3194" spans="1:1" x14ac:dyDescent="0.3">
      <c r="A3194" s="15"/>
    </row>
    <row r="3195" spans="1:1" x14ac:dyDescent="0.3">
      <c r="A3195" s="15"/>
    </row>
    <row r="3196" spans="1:1" x14ac:dyDescent="0.3">
      <c r="A3196" s="15"/>
    </row>
    <row r="3197" spans="1:1" x14ac:dyDescent="0.3">
      <c r="A3197" s="15"/>
    </row>
    <row r="3198" spans="1:1" x14ac:dyDescent="0.3">
      <c r="A3198" s="15"/>
    </row>
    <row r="3199" spans="1:1" x14ac:dyDescent="0.3">
      <c r="A3199" s="15"/>
    </row>
    <row r="3200" spans="1:1" x14ac:dyDescent="0.3">
      <c r="A3200" s="15"/>
    </row>
    <row r="3201" spans="1:1" x14ac:dyDescent="0.3">
      <c r="A3201" s="15"/>
    </row>
    <row r="3202" spans="1:1" x14ac:dyDescent="0.3">
      <c r="A3202" s="15"/>
    </row>
    <row r="3203" spans="1:1" x14ac:dyDescent="0.3">
      <c r="A3203" s="15"/>
    </row>
    <row r="3204" spans="1:1" x14ac:dyDescent="0.3">
      <c r="A3204" s="15"/>
    </row>
    <row r="3205" spans="1:1" x14ac:dyDescent="0.3">
      <c r="A3205" s="15"/>
    </row>
    <row r="3206" spans="1:1" x14ac:dyDescent="0.3">
      <c r="A3206" s="15"/>
    </row>
    <row r="3207" spans="1:1" x14ac:dyDescent="0.3">
      <c r="A3207" s="15"/>
    </row>
    <row r="3208" spans="1:1" x14ac:dyDescent="0.3">
      <c r="A3208" s="15"/>
    </row>
    <row r="3209" spans="1:1" x14ac:dyDescent="0.3">
      <c r="A3209" s="15"/>
    </row>
    <row r="3210" spans="1:1" x14ac:dyDescent="0.3">
      <c r="A3210" s="15"/>
    </row>
    <row r="3211" spans="1:1" x14ac:dyDescent="0.3">
      <c r="A3211" s="15"/>
    </row>
    <row r="3212" spans="1:1" x14ac:dyDescent="0.3">
      <c r="A3212" s="15"/>
    </row>
    <row r="3213" spans="1:1" x14ac:dyDescent="0.3">
      <c r="A3213" s="15"/>
    </row>
    <row r="3214" spans="1:1" x14ac:dyDescent="0.3">
      <c r="A3214" s="15"/>
    </row>
    <row r="3215" spans="1:1" x14ac:dyDescent="0.3">
      <c r="A3215" s="15"/>
    </row>
    <row r="3216" spans="1:1" x14ac:dyDescent="0.3">
      <c r="A3216" s="15"/>
    </row>
    <row r="3217" spans="1:1" x14ac:dyDescent="0.3">
      <c r="A3217" s="15"/>
    </row>
    <row r="3218" spans="1:1" x14ac:dyDescent="0.3">
      <c r="A3218" s="15"/>
    </row>
    <row r="3219" spans="1:1" x14ac:dyDescent="0.3">
      <c r="A3219" s="15"/>
    </row>
    <row r="3220" spans="1:1" x14ac:dyDescent="0.3">
      <c r="A3220" s="15"/>
    </row>
    <row r="3221" spans="1:1" x14ac:dyDescent="0.3">
      <c r="A3221" s="15"/>
    </row>
    <row r="3222" spans="1:1" x14ac:dyDescent="0.3">
      <c r="A3222" s="15"/>
    </row>
    <row r="3223" spans="1:1" x14ac:dyDescent="0.3">
      <c r="A3223" s="15"/>
    </row>
    <row r="3224" spans="1:1" x14ac:dyDescent="0.3">
      <c r="A3224" s="15"/>
    </row>
    <row r="3225" spans="1:1" x14ac:dyDescent="0.3">
      <c r="A3225" s="15"/>
    </row>
    <row r="3226" spans="1:1" x14ac:dyDescent="0.3">
      <c r="A3226" s="15"/>
    </row>
    <row r="3227" spans="1:1" x14ac:dyDescent="0.3">
      <c r="A3227" s="15"/>
    </row>
    <row r="3228" spans="1:1" x14ac:dyDescent="0.3">
      <c r="A3228" s="15"/>
    </row>
    <row r="3229" spans="1:1" x14ac:dyDescent="0.3">
      <c r="A3229" s="15"/>
    </row>
    <row r="3230" spans="1:1" x14ac:dyDescent="0.3">
      <c r="A3230" s="15"/>
    </row>
    <row r="3231" spans="1:1" x14ac:dyDescent="0.3">
      <c r="A3231" s="15"/>
    </row>
    <row r="3232" spans="1:1" x14ac:dyDescent="0.3">
      <c r="A3232" s="15"/>
    </row>
    <row r="3233" spans="1:1" x14ac:dyDescent="0.3">
      <c r="A3233" s="15"/>
    </row>
    <row r="3234" spans="1:1" x14ac:dyDescent="0.3">
      <c r="A3234" s="15"/>
    </row>
    <row r="3235" spans="1:1" x14ac:dyDescent="0.3">
      <c r="A3235" s="15"/>
    </row>
    <row r="3236" spans="1:1" x14ac:dyDescent="0.3">
      <c r="A3236" s="15"/>
    </row>
    <row r="3237" spans="1:1" x14ac:dyDescent="0.3">
      <c r="A3237" s="15"/>
    </row>
    <row r="3238" spans="1:1" x14ac:dyDescent="0.3">
      <c r="A3238" s="15"/>
    </row>
    <row r="3239" spans="1:1" x14ac:dyDescent="0.3">
      <c r="A3239" s="15"/>
    </row>
    <row r="3240" spans="1:1" x14ac:dyDescent="0.3">
      <c r="A3240" s="15"/>
    </row>
    <row r="3241" spans="1:1" x14ac:dyDescent="0.3">
      <c r="A3241" s="15"/>
    </row>
    <row r="3242" spans="1:1" x14ac:dyDescent="0.3">
      <c r="A3242" s="15"/>
    </row>
    <row r="3243" spans="1:1" x14ac:dyDescent="0.3">
      <c r="A3243" s="15"/>
    </row>
    <row r="3244" spans="1:1" x14ac:dyDescent="0.3">
      <c r="A3244" s="15"/>
    </row>
    <row r="3245" spans="1:1" x14ac:dyDescent="0.3">
      <c r="A3245" s="15"/>
    </row>
    <row r="3246" spans="1:1" x14ac:dyDescent="0.3">
      <c r="A3246" s="15"/>
    </row>
    <row r="3247" spans="1:1" x14ac:dyDescent="0.3">
      <c r="A3247" s="15"/>
    </row>
    <row r="3248" spans="1:1" x14ac:dyDescent="0.3">
      <c r="A3248" s="15"/>
    </row>
    <row r="3249" spans="1:1" x14ac:dyDescent="0.3">
      <c r="A3249" s="15"/>
    </row>
    <row r="3250" spans="1:1" x14ac:dyDescent="0.3">
      <c r="A3250" s="15"/>
    </row>
    <row r="3251" spans="1:1" x14ac:dyDescent="0.3">
      <c r="A3251" s="15"/>
    </row>
    <row r="3252" spans="1:1" x14ac:dyDescent="0.3">
      <c r="A3252" s="15"/>
    </row>
    <row r="3253" spans="1:1" x14ac:dyDescent="0.3">
      <c r="A3253" s="15"/>
    </row>
    <row r="3254" spans="1:1" x14ac:dyDescent="0.3">
      <c r="A3254" s="15"/>
    </row>
    <row r="3255" spans="1:1" x14ac:dyDescent="0.3">
      <c r="A3255" s="15"/>
    </row>
    <row r="3256" spans="1:1" x14ac:dyDescent="0.3">
      <c r="A3256" s="15"/>
    </row>
    <row r="3257" spans="1:1" x14ac:dyDescent="0.3">
      <c r="A3257" s="15"/>
    </row>
    <row r="3258" spans="1:1" x14ac:dyDescent="0.3">
      <c r="A3258" s="15"/>
    </row>
    <row r="3259" spans="1:1" x14ac:dyDescent="0.3">
      <c r="A3259" s="15"/>
    </row>
    <row r="3260" spans="1:1" x14ac:dyDescent="0.3">
      <c r="A3260" s="15"/>
    </row>
    <row r="3261" spans="1:1" x14ac:dyDescent="0.3">
      <c r="A3261" s="15"/>
    </row>
    <row r="3262" spans="1:1" x14ac:dyDescent="0.3">
      <c r="A3262" s="15"/>
    </row>
    <row r="3263" spans="1:1" x14ac:dyDescent="0.3">
      <c r="A3263" s="15"/>
    </row>
    <row r="3264" spans="1:1" x14ac:dyDescent="0.3">
      <c r="A3264" s="15"/>
    </row>
    <row r="3265" spans="1:1" x14ac:dyDescent="0.3">
      <c r="A3265" s="15"/>
    </row>
    <row r="3266" spans="1:1" x14ac:dyDescent="0.3">
      <c r="A3266" s="15"/>
    </row>
    <row r="3267" spans="1:1" x14ac:dyDescent="0.3">
      <c r="A3267" s="15"/>
    </row>
    <row r="3268" spans="1:1" x14ac:dyDescent="0.3">
      <c r="A3268" s="15"/>
    </row>
    <row r="3269" spans="1:1" x14ac:dyDescent="0.3">
      <c r="A3269" s="15"/>
    </row>
    <row r="3270" spans="1:1" x14ac:dyDescent="0.3">
      <c r="A3270" s="15"/>
    </row>
    <row r="3271" spans="1:1" x14ac:dyDescent="0.3">
      <c r="A3271" s="15"/>
    </row>
    <row r="3272" spans="1:1" x14ac:dyDescent="0.3">
      <c r="A3272" s="15"/>
    </row>
    <row r="3273" spans="1:1" x14ac:dyDescent="0.3">
      <c r="A3273" s="15"/>
    </row>
    <row r="3274" spans="1:1" x14ac:dyDescent="0.3">
      <c r="A3274" s="15"/>
    </row>
    <row r="3275" spans="1:1" x14ac:dyDescent="0.3">
      <c r="A3275" s="15"/>
    </row>
    <row r="3276" spans="1:1" x14ac:dyDescent="0.3">
      <c r="A3276" s="15"/>
    </row>
    <row r="3277" spans="1:1" x14ac:dyDescent="0.3">
      <c r="A3277" s="15"/>
    </row>
    <row r="3278" spans="1:1" x14ac:dyDescent="0.3">
      <c r="A3278" s="15"/>
    </row>
    <row r="3279" spans="1:1" x14ac:dyDescent="0.3">
      <c r="A3279" s="15"/>
    </row>
    <row r="3280" spans="1:1" x14ac:dyDescent="0.3">
      <c r="A3280" s="15"/>
    </row>
    <row r="3281" spans="1:1" x14ac:dyDescent="0.3">
      <c r="A3281" s="15"/>
    </row>
    <row r="3282" spans="1:1" x14ac:dyDescent="0.3">
      <c r="A3282" s="15"/>
    </row>
    <row r="3283" spans="1:1" x14ac:dyDescent="0.3">
      <c r="A3283" s="15"/>
    </row>
    <row r="3284" spans="1:1" x14ac:dyDescent="0.3">
      <c r="A3284" s="15"/>
    </row>
    <row r="3285" spans="1:1" x14ac:dyDescent="0.3">
      <c r="A3285" s="15"/>
    </row>
    <row r="3286" spans="1:1" x14ac:dyDescent="0.3">
      <c r="A3286" s="15"/>
    </row>
    <row r="3287" spans="1:1" x14ac:dyDescent="0.3">
      <c r="A3287" s="15"/>
    </row>
    <row r="3288" spans="1:1" x14ac:dyDescent="0.3">
      <c r="A3288" s="15"/>
    </row>
    <row r="3289" spans="1:1" x14ac:dyDescent="0.3">
      <c r="A3289" s="15"/>
    </row>
    <row r="3290" spans="1:1" x14ac:dyDescent="0.3">
      <c r="A3290" s="15"/>
    </row>
    <row r="3291" spans="1:1" x14ac:dyDescent="0.3">
      <c r="A3291" s="15"/>
    </row>
    <row r="3292" spans="1:1" x14ac:dyDescent="0.3">
      <c r="A3292" s="15"/>
    </row>
    <row r="3293" spans="1:1" x14ac:dyDescent="0.3">
      <c r="A3293" s="15"/>
    </row>
    <row r="3294" spans="1:1" x14ac:dyDescent="0.3">
      <c r="A3294" s="15"/>
    </row>
    <row r="3295" spans="1:1" x14ac:dyDescent="0.3">
      <c r="A3295" s="15"/>
    </row>
    <row r="3296" spans="1:1" x14ac:dyDescent="0.3">
      <c r="A3296" s="15"/>
    </row>
    <row r="3297" spans="1:1" x14ac:dyDescent="0.3">
      <c r="A3297" s="15"/>
    </row>
    <row r="3298" spans="1:1" x14ac:dyDescent="0.3">
      <c r="A3298" s="15"/>
    </row>
    <row r="3299" spans="1:1" x14ac:dyDescent="0.3">
      <c r="A3299" s="15"/>
    </row>
    <row r="3300" spans="1:1" x14ac:dyDescent="0.3">
      <c r="A3300" s="15"/>
    </row>
    <row r="3301" spans="1:1" x14ac:dyDescent="0.3">
      <c r="A3301" s="15"/>
    </row>
    <row r="3302" spans="1:1" x14ac:dyDescent="0.3">
      <c r="A3302" s="15"/>
    </row>
    <row r="3303" spans="1:1" x14ac:dyDescent="0.3">
      <c r="A3303" s="15"/>
    </row>
    <row r="3304" spans="1:1" x14ac:dyDescent="0.3">
      <c r="A3304" s="15"/>
    </row>
    <row r="3305" spans="1:1" x14ac:dyDescent="0.3">
      <c r="A3305" s="15"/>
    </row>
    <row r="3306" spans="1:1" x14ac:dyDescent="0.3">
      <c r="A3306" s="15"/>
    </row>
    <row r="3307" spans="1:1" x14ac:dyDescent="0.3">
      <c r="A3307" s="15"/>
    </row>
    <row r="3308" spans="1:1" x14ac:dyDescent="0.3">
      <c r="A3308" s="15"/>
    </row>
    <row r="3309" spans="1:1" x14ac:dyDescent="0.3">
      <c r="A3309" s="15"/>
    </row>
    <row r="3310" spans="1:1" x14ac:dyDescent="0.3">
      <c r="A3310" s="15"/>
    </row>
    <row r="3311" spans="1:1" x14ac:dyDescent="0.3">
      <c r="A3311" s="15"/>
    </row>
    <row r="3312" spans="1:1" x14ac:dyDescent="0.3">
      <c r="A3312" s="15"/>
    </row>
    <row r="3313" spans="1:1" x14ac:dyDescent="0.3">
      <c r="A3313" s="15"/>
    </row>
    <row r="3314" spans="1:1" x14ac:dyDescent="0.3">
      <c r="A3314" s="15"/>
    </row>
    <row r="3315" spans="1:1" x14ac:dyDescent="0.3">
      <c r="A3315" s="15"/>
    </row>
    <row r="3316" spans="1:1" x14ac:dyDescent="0.3">
      <c r="A3316" s="15"/>
    </row>
    <row r="3317" spans="1:1" x14ac:dyDescent="0.3">
      <c r="A3317" s="15"/>
    </row>
    <row r="3318" spans="1:1" x14ac:dyDescent="0.3">
      <c r="A3318" s="15"/>
    </row>
    <row r="3319" spans="1:1" x14ac:dyDescent="0.3">
      <c r="A3319" s="15"/>
    </row>
    <row r="3320" spans="1:1" x14ac:dyDescent="0.3">
      <c r="A3320" s="15"/>
    </row>
    <row r="3321" spans="1:1" x14ac:dyDescent="0.3">
      <c r="A3321" s="15"/>
    </row>
    <row r="3322" spans="1:1" x14ac:dyDescent="0.3">
      <c r="A3322" s="15"/>
    </row>
    <row r="3323" spans="1:1" x14ac:dyDescent="0.3">
      <c r="A3323" s="15"/>
    </row>
    <row r="3324" spans="1:1" x14ac:dyDescent="0.3">
      <c r="A3324" s="15"/>
    </row>
    <row r="3325" spans="1:1" x14ac:dyDescent="0.3">
      <c r="A3325" s="15"/>
    </row>
    <row r="3326" spans="1:1" x14ac:dyDescent="0.3">
      <c r="A3326" s="15"/>
    </row>
    <row r="3327" spans="1:1" x14ac:dyDescent="0.3">
      <c r="A3327" s="15"/>
    </row>
    <row r="3328" spans="1:1" x14ac:dyDescent="0.3">
      <c r="A3328" s="15"/>
    </row>
    <row r="3329" spans="1:1" x14ac:dyDescent="0.3">
      <c r="A3329" s="15"/>
    </row>
    <row r="3330" spans="1:1" x14ac:dyDescent="0.3">
      <c r="A3330" s="15"/>
    </row>
    <row r="3331" spans="1:1" x14ac:dyDescent="0.3">
      <c r="A3331" s="15"/>
    </row>
    <row r="3332" spans="1:1" x14ac:dyDescent="0.3">
      <c r="A3332" s="15"/>
    </row>
    <row r="3333" spans="1:1" x14ac:dyDescent="0.3">
      <c r="A3333" s="15"/>
    </row>
    <row r="3334" spans="1:1" x14ac:dyDescent="0.3">
      <c r="A3334" s="15"/>
    </row>
    <row r="3335" spans="1:1" x14ac:dyDescent="0.3">
      <c r="A3335" s="15"/>
    </row>
    <row r="3336" spans="1:1" x14ac:dyDescent="0.3">
      <c r="A3336" s="15"/>
    </row>
    <row r="3337" spans="1:1" x14ac:dyDescent="0.3">
      <c r="A3337" s="15"/>
    </row>
    <row r="3338" spans="1:1" x14ac:dyDescent="0.3">
      <c r="A3338" s="15"/>
    </row>
    <row r="3339" spans="1:1" x14ac:dyDescent="0.3">
      <c r="A3339" s="15"/>
    </row>
    <row r="3340" spans="1:1" x14ac:dyDescent="0.3">
      <c r="A3340" s="15"/>
    </row>
    <row r="3341" spans="1:1" x14ac:dyDescent="0.3">
      <c r="A3341" s="15"/>
    </row>
    <row r="3342" spans="1:1" x14ac:dyDescent="0.3">
      <c r="A3342" s="15"/>
    </row>
    <row r="3343" spans="1:1" x14ac:dyDescent="0.3">
      <c r="A3343" s="15"/>
    </row>
    <row r="3344" spans="1:1" x14ac:dyDescent="0.3">
      <c r="A3344" s="15"/>
    </row>
    <row r="3345" spans="1:1" x14ac:dyDescent="0.3">
      <c r="A3345" s="15"/>
    </row>
    <row r="3346" spans="1:1" x14ac:dyDescent="0.3">
      <c r="A3346" s="15"/>
    </row>
    <row r="3347" spans="1:1" x14ac:dyDescent="0.3">
      <c r="A3347" s="15"/>
    </row>
    <row r="3348" spans="1:1" x14ac:dyDescent="0.3">
      <c r="A3348" s="15"/>
    </row>
    <row r="3349" spans="1:1" x14ac:dyDescent="0.3">
      <c r="A3349" s="15"/>
    </row>
    <row r="3350" spans="1:1" x14ac:dyDescent="0.3">
      <c r="A3350" s="15"/>
    </row>
    <row r="3351" spans="1:1" x14ac:dyDescent="0.3">
      <c r="A3351" s="15"/>
    </row>
    <row r="3352" spans="1:1" x14ac:dyDescent="0.3">
      <c r="A3352" s="15"/>
    </row>
    <row r="3353" spans="1:1" x14ac:dyDescent="0.3">
      <c r="A3353" s="15"/>
    </row>
    <row r="3354" spans="1:1" x14ac:dyDescent="0.3">
      <c r="A3354" s="15"/>
    </row>
    <row r="3355" spans="1:1" x14ac:dyDescent="0.3">
      <c r="A3355" s="15"/>
    </row>
    <row r="3356" spans="1:1" x14ac:dyDescent="0.3">
      <c r="A3356" s="15"/>
    </row>
    <row r="3357" spans="1:1" x14ac:dyDescent="0.3">
      <c r="A3357" s="15"/>
    </row>
    <row r="3358" spans="1:1" x14ac:dyDescent="0.3">
      <c r="A3358" s="15"/>
    </row>
    <row r="3359" spans="1:1" x14ac:dyDescent="0.3">
      <c r="A3359" s="15"/>
    </row>
    <row r="3360" spans="1:1" x14ac:dyDescent="0.3">
      <c r="A3360" s="15"/>
    </row>
    <row r="3361" spans="1:1" x14ac:dyDescent="0.3">
      <c r="A3361" s="15"/>
    </row>
    <row r="3362" spans="1:1" x14ac:dyDescent="0.3">
      <c r="A3362" s="15"/>
    </row>
    <row r="3363" spans="1:1" x14ac:dyDescent="0.3">
      <c r="A3363" s="15"/>
    </row>
    <row r="3364" spans="1:1" x14ac:dyDescent="0.3">
      <c r="A3364" s="15"/>
    </row>
    <row r="3365" spans="1:1" x14ac:dyDescent="0.3">
      <c r="A3365" s="15"/>
    </row>
    <row r="3366" spans="1:1" x14ac:dyDescent="0.3">
      <c r="A3366" s="15"/>
    </row>
    <row r="3367" spans="1:1" x14ac:dyDescent="0.3">
      <c r="A3367" s="15"/>
    </row>
    <row r="3368" spans="1:1" x14ac:dyDescent="0.3">
      <c r="A3368" s="15"/>
    </row>
    <row r="3369" spans="1:1" x14ac:dyDescent="0.3">
      <c r="A3369" s="15"/>
    </row>
    <row r="3370" spans="1:1" x14ac:dyDescent="0.3">
      <c r="A3370" s="15"/>
    </row>
    <row r="3371" spans="1:1" x14ac:dyDescent="0.3">
      <c r="A3371" s="15"/>
    </row>
    <row r="3372" spans="1:1" x14ac:dyDescent="0.3">
      <c r="A3372" s="15"/>
    </row>
    <row r="3373" spans="1:1" x14ac:dyDescent="0.3">
      <c r="A3373" s="15"/>
    </row>
    <row r="3374" spans="1:1" x14ac:dyDescent="0.3">
      <c r="A3374" s="15"/>
    </row>
    <row r="3375" spans="1:1" x14ac:dyDescent="0.3">
      <c r="A3375" s="15"/>
    </row>
    <row r="3376" spans="1:1" x14ac:dyDescent="0.3">
      <c r="A3376" s="15"/>
    </row>
    <row r="3377" spans="1:1" x14ac:dyDescent="0.3">
      <c r="A3377" s="15"/>
    </row>
    <row r="3378" spans="1:1" x14ac:dyDescent="0.3">
      <c r="A3378" s="15"/>
    </row>
    <row r="3379" spans="1:1" x14ac:dyDescent="0.3">
      <c r="A3379" s="15"/>
    </row>
    <row r="3380" spans="1:1" x14ac:dyDescent="0.3">
      <c r="A3380" s="15"/>
    </row>
    <row r="3381" spans="1:1" x14ac:dyDescent="0.3">
      <c r="A3381" s="15"/>
    </row>
    <row r="3382" spans="1:1" x14ac:dyDescent="0.3">
      <c r="A3382" s="15"/>
    </row>
    <row r="3383" spans="1:1" x14ac:dyDescent="0.3">
      <c r="A3383" s="15"/>
    </row>
    <row r="3384" spans="1:1" x14ac:dyDescent="0.3">
      <c r="A3384" s="15"/>
    </row>
    <row r="3385" spans="1:1" x14ac:dyDescent="0.3">
      <c r="A3385" s="15"/>
    </row>
    <row r="3386" spans="1:1" x14ac:dyDescent="0.3">
      <c r="A3386" s="15"/>
    </row>
    <row r="3387" spans="1:1" x14ac:dyDescent="0.3">
      <c r="A3387" s="15"/>
    </row>
    <row r="3388" spans="1:1" x14ac:dyDescent="0.3">
      <c r="A3388" s="15"/>
    </row>
    <row r="3389" spans="1:1" x14ac:dyDescent="0.3">
      <c r="A3389" s="15"/>
    </row>
    <row r="3390" spans="1:1" x14ac:dyDescent="0.3">
      <c r="A3390" s="15"/>
    </row>
    <row r="3391" spans="1:1" x14ac:dyDescent="0.3">
      <c r="A3391" s="15"/>
    </row>
    <row r="3392" spans="1:1" x14ac:dyDescent="0.3">
      <c r="A3392" s="15"/>
    </row>
    <row r="3393" spans="1:1" x14ac:dyDescent="0.3">
      <c r="A3393" s="15"/>
    </row>
    <row r="3394" spans="1:1" x14ac:dyDescent="0.3">
      <c r="A3394" s="15"/>
    </row>
    <row r="3395" spans="1:1" x14ac:dyDescent="0.3">
      <c r="A3395" s="15"/>
    </row>
    <row r="3396" spans="1:1" x14ac:dyDescent="0.3">
      <c r="A3396" s="15"/>
    </row>
    <row r="3397" spans="1:1" x14ac:dyDescent="0.3">
      <c r="A3397" s="15"/>
    </row>
    <row r="3398" spans="1:1" x14ac:dyDescent="0.3">
      <c r="A3398" s="15"/>
    </row>
    <row r="3399" spans="1:1" x14ac:dyDescent="0.3">
      <c r="A3399" s="15"/>
    </row>
    <row r="3400" spans="1:1" x14ac:dyDescent="0.3">
      <c r="A3400" s="15"/>
    </row>
    <row r="3401" spans="1:1" x14ac:dyDescent="0.3">
      <c r="A3401" s="15"/>
    </row>
    <row r="3402" spans="1:1" x14ac:dyDescent="0.3">
      <c r="A3402" s="15"/>
    </row>
    <row r="3403" spans="1:1" x14ac:dyDescent="0.3">
      <c r="A3403" s="15"/>
    </row>
    <row r="3404" spans="1:1" x14ac:dyDescent="0.3">
      <c r="A3404" s="15"/>
    </row>
    <row r="3405" spans="1:1" x14ac:dyDescent="0.3">
      <c r="A3405" s="15"/>
    </row>
    <row r="3406" spans="1:1" x14ac:dyDescent="0.3">
      <c r="A3406" s="15"/>
    </row>
    <row r="3407" spans="1:1" x14ac:dyDescent="0.3">
      <c r="A3407" s="15"/>
    </row>
    <row r="3408" spans="1:1" x14ac:dyDescent="0.3">
      <c r="A3408" s="15"/>
    </row>
    <row r="3409" spans="1:1" x14ac:dyDescent="0.3">
      <c r="A3409" s="15"/>
    </row>
    <row r="3410" spans="1:1" x14ac:dyDescent="0.3">
      <c r="A3410" s="15"/>
    </row>
    <row r="3411" spans="1:1" x14ac:dyDescent="0.3">
      <c r="A3411" s="15"/>
    </row>
    <row r="3412" spans="1:1" x14ac:dyDescent="0.3">
      <c r="A3412" s="15"/>
    </row>
    <row r="3413" spans="1:1" x14ac:dyDescent="0.3">
      <c r="A3413" s="15"/>
    </row>
    <row r="3414" spans="1:1" x14ac:dyDescent="0.3">
      <c r="A3414" s="15"/>
    </row>
    <row r="3415" spans="1:1" x14ac:dyDescent="0.3">
      <c r="A3415" s="15"/>
    </row>
    <row r="3416" spans="1:1" x14ac:dyDescent="0.3">
      <c r="A3416" s="15"/>
    </row>
    <row r="3417" spans="1:1" x14ac:dyDescent="0.3">
      <c r="A3417" s="15"/>
    </row>
    <row r="3418" spans="1:1" x14ac:dyDescent="0.3">
      <c r="A3418" s="15"/>
    </row>
    <row r="3419" spans="1:1" x14ac:dyDescent="0.3">
      <c r="A3419" s="15"/>
    </row>
    <row r="3420" spans="1:1" x14ac:dyDescent="0.3">
      <c r="A3420" s="15"/>
    </row>
    <row r="3421" spans="1:1" x14ac:dyDescent="0.3">
      <c r="A3421" s="15"/>
    </row>
    <row r="3422" spans="1:1" x14ac:dyDescent="0.3">
      <c r="A3422" s="15"/>
    </row>
    <row r="3423" spans="1:1" x14ac:dyDescent="0.3">
      <c r="A3423" s="15"/>
    </row>
    <row r="3424" spans="1:1" x14ac:dyDescent="0.3">
      <c r="A3424" s="15"/>
    </row>
    <row r="3425" spans="1:1" x14ac:dyDescent="0.3">
      <c r="A3425" s="15"/>
    </row>
    <row r="3426" spans="1:1" x14ac:dyDescent="0.3">
      <c r="A3426" s="15"/>
    </row>
    <row r="3427" spans="1:1" x14ac:dyDescent="0.3">
      <c r="A3427" s="15"/>
    </row>
    <row r="3428" spans="1:1" x14ac:dyDescent="0.3">
      <c r="A3428" s="15"/>
    </row>
    <row r="3429" spans="1:1" x14ac:dyDescent="0.3">
      <c r="A3429" s="15"/>
    </row>
    <row r="3430" spans="1:1" x14ac:dyDescent="0.3">
      <c r="A3430" s="15"/>
    </row>
    <row r="3431" spans="1:1" x14ac:dyDescent="0.3">
      <c r="A3431" s="15"/>
    </row>
    <row r="3432" spans="1:1" x14ac:dyDescent="0.3">
      <c r="A3432" s="15"/>
    </row>
    <row r="3433" spans="1:1" x14ac:dyDescent="0.3">
      <c r="A3433" s="15"/>
    </row>
    <row r="3434" spans="1:1" x14ac:dyDescent="0.3">
      <c r="A3434" s="15"/>
    </row>
    <row r="3435" spans="1:1" x14ac:dyDescent="0.3">
      <c r="A3435" s="15"/>
    </row>
    <row r="3436" spans="1:1" x14ac:dyDescent="0.3">
      <c r="A3436" s="15"/>
    </row>
    <row r="3437" spans="1:1" x14ac:dyDescent="0.3">
      <c r="A3437" s="15"/>
    </row>
    <row r="3438" spans="1:1" x14ac:dyDescent="0.3">
      <c r="A3438" s="15"/>
    </row>
    <row r="3439" spans="1:1" x14ac:dyDescent="0.3">
      <c r="A3439" s="15"/>
    </row>
    <row r="3440" spans="1:1" x14ac:dyDescent="0.3">
      <c r="A3440" s="15"/>
    </row>
    <row r="3441" spans="1:1" x14ac:dyDescent="0.3">
      <c r="A3441" s="15"/>
    </row>
    <row r="3442" spans="1:1" x14ac:dyDescent="0.3">
      <c r="A3442" s="15"/>
    </row>
    <row r="3443" spans="1:1" x14ac:dyDescent="0.3">
      <c r="A3443" s="15"/>
    </row>
    <row r="3444" spans="1:1" x14ac:dyDescent="0.3">
      <c r="A3444" s="15"/>
    </row>
    <row r="3445" spans="1:1" x14ac:dyDescent="0.3">
      <c r="A3445" s="15"/>
    </row>
    <row r="3446" spans="1:1" x14ac:dyDescent="0.3">
      <c r="A3446" s="15"/>
    </row>
    <row r="3447" spans="1:1" x14ac:dyDescent="0.3">
      <c r="A3447" s="15"/>
    </row>
    <row r="3448" spans="1:1" x14ac:dyDescent="0.3">
      <c r="A3448" s="15"/>
    </row>
    <row r="3449" spans="1:1" x14ac:dyDescent="0.3">
      <c r="A3449" s="15"/>
    </row>
    <row r="3450" spans="1:1" x14ac:dyDescent="0.3">
      <c r="A3450" s="15"/>
    </row>
    <row r="3451" spans="1:1" x14ac:dyDescent="0.3">
      <c r="A3451" s="15"/>
    </row>
    <row r="3452" spans="1:1" x14ac:dyDescent="0.3">
      <c r="A3452" s="15"/>
    </row>
    <row r="3453" spans="1:1" x14ac:dyDescent="0.3">
      <c r="A3453" s="15"/>
    </row>
    <row r="3454" spans="1:1" x14ac:dyDescent="0.3">
      <c r="A3454" s="15"/>
    </row>
    <row r="3455" spans="1:1" x14ac:dyDescent="0.3">
      <c r="A3455" s="15"/>
    </row>
    <row r="3456" spans="1:1" x14ac:dyDescent="0.3">
      <c r="A3456" s="15"/>
    </row>
    <row r="3457" spans="1:1" x14ac:dyDescent="0.3">
      <c r="A3457" s="15"/>
    </row>
    <row r="3458" spans="1:1" x14ac:dyDescent="0.3">
      <c r="A3458" s="15"/>
    </row>
    <row r="3459" spans="1:1" x14ac:dyDescent="0.3">
      <c r="A3459" s="15"/>
    </row>
    <row r="3460" spans="1:1" x14ac:dyDescent="0.3">
      <c r="A3460" s="15"/>
    </row>
    <row r="3461" spans="1:1" x14ac:dyDescent="0.3">
      <c r="A3461" s="15"/>
    </row>
    <row r="3462" spans="1:1" x14ac:dyDescent="0.3">
      <c r="A3462" s="15"/>
    </row>
    <row r="3463" spans="1:1" x14ac:dyDescent="0.3">
      <c r="A3463" s="15"/>
    </row>
    <row r="3464" spans="1:1" x14ac:dyDescent="0.3">
      <c r="A3464" s="15"/>
    </row>
    <row r="3465" spans="1:1" x14ac:dyDescent="0.3">
      <c r="A3465" s="15"/>
    </row>
    <row r="3466" spans="1:1" x14ac:dyDescent="0.3">
      <c r="A3466" s="15"/>
    </row>
    <row r="3467" spans="1:1" x14ac:dyDescent="0.3">
      <c r="A3467" s="15"/>
    </row>
    <row r="3468" spans="1:1" x14ac:dyDescent="0.3">
      <c r="A3468" s="15"/>
    </row>
    <row r="3469" spans="1:1" x14ac:dyDescent="0.3">
      <c r="A3469" s="15"/>
    </row>
    <row r="3470" spans="1:1" x14ac:dyDescent="0.3">
      <c r="A3470" s="15"/>
    </row>
    <row r="3471" spans="1:1" x14ac:dyDescent="0.3">
      <c r="A3471" s="15"/>
    </row>
    <row r="3472" spans="1:1" x14ac:dyDescent="0.3">
      <c r="A3472" s="15"/>
    </row>
    <row r="3473" spans="1:1" x14ac:dyDescent="0.3">
      <c r="A3473" s="15"/>
    </row>
    <row r="3474" spans="1:1" x14ac:dyDescent="0.3">
      <c r="A3474" s="15"/>
    </row>
    <row r="3475" spans="1:1" x14ac:dyDescent="0.3">
      <c r="A3475" s="15"/>
    </row>
    <row r="3476" spans="1:1" x14ac:dyDescent="0.3">
      <c r="A3476" s="15"/>
    </row>
    <row r="3477" spans="1:1" x14ac:dyDescent="0.3">
      <c r="A3477" s="15"/>
    </row>
    <row r="3478" spans="1:1" x14ac:dyDescent="0.3">
      <c r="A3478" s="15"/>
    </row>
    <row r="3479" spans="1:1" x14ac:dyDescent="0.3">
      <c r="A3479" s="15"/>
    </row>
    <row r="3480" spans="1:1" x14ac:dyDescent="0.3">
      <c r="A3480" s="15"/>
    </row>
    <row r="3481" spans="1:1" x14ac:dyDescent="0.3">
      <c r="A3481" s="15"/>
    </row>
    <row r="3482" spans="1:1" x14ac:dyDescent="0.3">
      <c r="A3482" s="15"/>
    </row>
    <row r="3483" spans="1:1" x14ac:dyDescent="0.3">
      <c r="A3483" s="15"/>
    </row>
    <row r="3484" spans="1:1" x14ac:dyDescent="0.3">
      <c r="A3484" s="15"/>
    </row>
    <row r="3485" spans="1:1" x14ac:dyDescent="0.3">
      <c r="A3485" s="15"/>
    </row>
    <row r="3486" spans="1:1" x14ac:dyDescent="0.3">
      <c r="A3486" s="15"/>
    </row>
    <row r="3487" spans="1:1" x14ac:dyDescent="0.3">
      <c r="A3487" s="15"/>
    </row>
    <row r="3488" spans="1:1" x14ac:dyDescent="0.3">
      <c r="A3488" s="15"/>
    </row>
    <row r="3489" spans="1:1" x14ac:dyDescent="0.3">
      <c r="A3489" s="15"/>
    </row>
    <row r="3490" spans="1:1" x14ac:dyDescent="0.3">
      <c r="A3490" s="15"/>
    </row>
    <row r="3491" spans="1:1" x14ac:dyDescent="0.3">
      <c r="A3491" s="15"/>
    </row>
    <row r="3492" spans="1:1" x14ac:dyDescent="0.3">
      <c r="A3492" s="15"/>
    </row>
    <row r="3493" spans="1:1" x14ac:dyDescent="0.3">
      <c r="A3493" s="15"/>
    </row>
    <row r="3494" spans="1:1" x14ac:dyDescent="0.3">
      <c r="A3494" s="15"/>
    </row>
    <row r="3495" spans="1:1" x14ac:dyDescent="0.3">
      <c r="A3495" s="15"/>
    </row>
    <row r="3496" spans="1:1" x14ac:dyDescent="0.3">
      <c r="A3496" s="15"/>
    </row>
    <row r="3497" spans="1:1" x14ac:dyDescent="0.3">
      <c r="A3497" s="15"/>
    </row>
    <row r="3498" spans="1:1" x14ac:dyDescent="0.3">
      <c r="A3498" s="15"/>
    </row>
    <row r="3499" spans="1:1" x14ac:dyDescent="0.3">
      <c r="A3499" s="15"/>
    </row>
    <row r="3500" spans="1:1" x14ac:dyDescent="0.3">
      <c r="A3500" s="15"/>
    </row>
    <row r="3501" spans="1:1" x14ac:dyDescent="0.3">
      <c r="A3501" s="15"/>
    </row>
    <row r="3502" spans="1:1" x14ac:dyDescent="0.3">
      <c r="A3502" s="15"/>
    </row>
    <row r="3503" spans="1:1" x14ac:dyDescent="0.3">
      <c r="A3503" s="15"/>
    </row>
    <row r="3504" spans="1:1" x14ac:dyDescent="0.3">
      <c r="A3504" s="15"/>
    </row>
    <row r="3505" spans="1:1" x14ac:dyDescent="0.3">
      <c r="A3505" s="15"/>
    </row>
    <row r="3506" spans="1:1" x14ac:dyDescent="0.3">
      <c r="A3506" s="15"/>
    </row>
    <row r="3507" spans="1:1" x14ac:dyDescent="0.3">
      <c r="A3507" s="15"/>
    </row>
    <row r="3508" spans="1:1" x14ac:dyDescent="0.3">
      <c r="A3508" s="15"/>
    </row>
    <row r="3509" spans="1:1" x14ac:dyDescent="0.3">
      <c r="A3509" s="15"/>
    </row>
    <row r="3510" spans="1:1" x14ac:dyDescent="0.3">
      <c r="A3510" s="15"/>
    </row>
    <row r="3511" spans="1:1" x14ac:dyDescent="0.3">
      <c r="A3511" s="15"/>
    </row>
    <row r="3512" spans="1:1" x14ac:dyDescent="0.3">
      <c r="A3512" s="15"/>
    </row>
    <row r="3513" spans="1:1" x14ac:dyDescent="0.3">
      <c r="A3513" s="15"/>
    </row>
    <row r="3514" spans="1:1" x14ac:dyDescent="0.3">
      <c r="A3514" s="15"/>
    </row>
    <row r="3515" spans="1:1" x14ac:dyDescent="0.3">
      <c r="A3515" s="15"/>
    </row>
    <row r="3516" spans="1:1" x14ac:dyDescent="0.3">
      <c r="A3516" s="15"/>
    </row>
    <row r="3517" spans="1:1" x14ac:dyDescent="0.3">
      <c r="A3517" s="15"/>
    </row>
    <row r="3518" spans="1:1" x14ac:dyDescent="0.3">
      <c r="A3518" s="15"/>
    </row>
    <row r="3519" spans="1:1" x14ac:dyDescent="0.3">
      <c r="A3519" s="15"/>
    </row>
    <row r="3520" spans="1:1" x14ac:dyDescent="0.3">
      <c r="A3520" s="15"/>
    </row>
    <row r="3521" spans="1:1" x14ac:dyDescent="0.3">
      <c r="A3521" s="15"/>
    </row>
    <row r="3522" spans="1:1" x14ac:dyDescent="0.3">
      <c r="A3522" s="15"/>
    </row>
    <row r="3523" spans="1:1" x14ac:dyDescent="0.3">
      <c r="A3523" s="15"/>
    </row>
    <row r="3524" spans="1:1" x14ac:dyDescent="0.3">
      <c r="A3524" s="15"/>
    </row>
    <row r="3525" spans="1:1" x14ac:dyDescent="0.3">
      <c r="A3525" s="15"/>
    </row>
    <row r="3526" spans="1:1" x14ac:dyDescent="0.3">
      <c r="A3526" s="15"/>
    </row>
    <row r="3527" spans="1:1" x14ac:dyDescent="0.3">
      <c r="A3527" s="15"/>
    </row>
    <row r="3528" spans="1:1" x14ac:dyDescent="0.3">
      <c r="A3528" s="15"/>
    </row>
    <row r="3529" spans="1:1" x14ac:dyDescent="0.3">
      <c r="A3529" s="15"/>
    </row>
    <row r="3530" spans="1:1" x14ac:dyDescent="0.3">
      <c r="A3530" s="15"/>
    </row>
    <row r="3531" spans="1:1" x14ac:dyDescent="0.3">
      <c r="A3531" s="15"/>
    </row>
    <row r="3532" spans="1:1" x14ac:dyDescent="0.3">
      <c r="A3532" s="15"/>
    </row>
    <row r="3533" spans="1:1" x14ac:dyDescent="0.3">
      <c r="A3533" s="15"/>
    </row>
    <row r="3534" spans="1:1" x14ac:dyDescent="0.3">
      <c r="A3534" s="15"/>
    </row>
    <row r="3535" spans="1:1" x14ac:dyDescent="0.3">
      <c r="A3535" s="15"/>
    </row>
    <row r="3536" spans="1:1" x14ac:dyDescent="0.3">
      <c r="A3536" s="15"/>
    </row>
    <row r="3537" spans="1:1" x14ac:dyDescent="0.3">
      <c r="A3537" s="15"/>
    </row>
    <row r="3538" spans="1:1" x14ac:dyDescent="0.3">
      <c r="A3538" s="15"/>
    </row>
    <row r="3539" spans="1:1" x14ac:dyDescent="0.3">
      <c r="A3539" s="15"/>
    </row>
    <row r="3540" spans="1:1" x14ac:dyDescent="0.3">
      <c r="A3540" s="15"/>
    </row>
    <row r="3541" spans="1:1" x14ac:dyDescent="0.3">
      <c r="A3541" s="15"/>
    </row>
    <row r="3542" spans="1:1" x14ac:dyDescent="0.3">
      <c r="A3542" s="15"/>
    </row>
    <row r="3543" spans="1:1" x14ac:dyDescent="0.3">
      <c r="A3543" s="15"/>
    </row>
    <row r="3544" spans="1:1" x14ac:dyDescent="0.3">
      <c r="A3544" s="15"/>
    </row>
    <row r="3545" spans="1:1" x14ac:dyDescent="0.3">
      <c r="A3545" s="15"/>
    </row>
    <row r="3546" spans="1:1" x14ac:dyDescent="0.3">
      <c r="A3546" s="15"/>
    </row>
    <row r="3547" spans="1:1" x14ac:dyDescent="0.3">
      <c r="A3547" s="15"/>
    </row>
    <row r="3548" spans="1:1" x14ac:dyDescent="0.3">
      <c r="A3548" s="15"/>
    </row>
    <row r="3549" spans="1:1" x14ac:dyDescent="0.3">
      <c r="A3549" s="15"/>
    </row>
    <row r="3550" spans="1:1" x14ac:dyDescent="0.3">
      <c r="A3550" s="15"/>
    </row>
    <row r="3551" spans="1:1" x14ac:dyDescent="0.3">
      <c r="A3551" s="15"/>
    </row>
    <row r="3552" spans="1:1" x14ac:dyDescent="0.3">
      <c r="A3552" s="15"/>
    </row>
    <row r="3553" spans="1:1" x14ac:dyDescent="0.3">
      <c r="A3553" s="15"/>
    </row>
    <row r="3554" spans="1:1" x14ac:dyDescent="0.3">
      <c r="A3554" s="15"/>
    </row>
    <row r="3555" spans="1:1" x14ac:dyDescent="0.3">
      <c r="A3555" s="15"/>
    </row>
    <row r="3556" spans="1:1" x14ac:dyDescent="0.3">
      <c r="A3556" s="15"/>
    </row>
    <row r="3557" spans="1:1" x14ac:dyDescent="0.3">
      <c r="A3557" s="15"/>
    </row>
    <row r="3558" spans="1:1" x14ac:dyDescent="0.3">
      <c r="A3558" s="15"/>
    </row>
    <row r="3559" spans="1:1" x14ac:dyDescent="0.3">
      <c r="A3559" s="15"/>
    </row>
    <row r="3560" spans="1:1" x14ac:dyDescent="0.3">
      <c r="A3560" s="15"/>
    </row>
    <row r="3561" spans="1:1" x14ac:dyDescent="0.3">
      <c r="A3561" s="15"/>
    </row>
    <row r="3562" spans="1:1" x14ac:dyDescent="0.3">
      <c r="A3562" s="15"/>
    </row>
    <row r="3563" spans="1:1" x14ac:dyDescent="0.3">
      <c r="A3563" s="15"/>
    </row>
    <row r="3564" spans="1:1" x14ac:dyDescent="0.3">
      <c r="A3564" s="15"/>
    </row>
    <row r="3565" spans="1:1" x14ac:dyDescent="0.3">
      <c r="A3565" s="15"/>
    </row>
    <row r="3566" spans="1:1" x14ac:dyDescent="0.3">
      <c r="A3566" s="15"/>
    </row>
    <row r="3567" spans="1:1" x14ac:dyDescent="0.3">
      <c r="A3567" s="15"/>
    </row>
    <row r="3568" spans="1:1" x14ac:dyDescent="0.3">
      <c r="A3568" s="15"/>
    </row>
    <row r="3569" spans="1:1" x14ac:dyDescent="0.3">
      <c r="A3569" s="15"/>
    </row>
    <row r="3570" spans="1:1" x14ac:dyDescent="0.3">
      <c r="A3570" s="15"/>
    </row>
    <row r="3571" spans="1:1" x14ac:dyDescent="0.3">
      <c r="A3571" s="15"/>
    </row>
    <row r="3572" spans="1:1" x14ac:dyDescent="0.3">
      <c r="A3572" s="15"/>
    </row>
    <row r="3573" spans="1:1" x14ac:dyDescent="0.3">
      <c r="A3573" s="15"/>
    </row>
    <row r="3574" spans="1:1" x14ac:dyDescent="0.3">
      <c r="A3574" s="15"/>
    </row>
    <row r="3575" spans="1:1" x14ac:dyDescent="0.3">
      <c r="A3575" s="15"/>
    </row>
    <row r="3576" spans="1:1" x14ac:dyDescent="0.3">
      <c r="A3576" s="15"/>
    </row>
    <row r="3577" spans="1:1" x14ac:dyDescent="0.3">
      <c r="A3577" s="15"/>
    </row>
    <row r="3578" spans="1:1" x14ac:dyDescent="0.3">
      <c r="A3578" s="15"/>
    </row>
    <row r="3579" spans="1:1" x14ac:dyDescent="0.3">
      <c r="A3579" s="15"/>
    </row>
    <row r="3580" spans="1:1" x14ac:dyDescent="0.3">
      <c r="A3580" s="15"/>
    </row>
    <row r="3581" spans="1:1" x14ac:dyDescent="0.3">
      <c r="A3581" s="15"/>
    </row>
    <row r="3582" spans="1:1" x14ac:dyDescent="0.3">
      <c r="A3582" s="15"/>
    </row>
    <row r="3583" spans="1:1" x14ac:dyDescent="0.3">
      <c r="A3583" s="15"/>
    </row>
    <row r="3584" spans="1:1" x14ac:dyDescent="0.3">
      <c r="A3584" s="15"/>
    </row>
    <row r="3585" spans="1:1" x14ac:dyDescent="0.3">
      <c r="A3585" s="15"/>
    </row>
    <row r="3586" spans="1:1" x14ac:dyDescent="0.3">
      <c r="A3586" s="15"/>
    </row>
    <row r="3587" spans="1:1" x14ac:dyDescent="0.3">
      <c r="A3587" s="15"/>
    </row>
    <row r="3588" spans="1:1" x14ac:dyDescent="0.3">
      <c r="A3588" s="15"/>
    </row>
    <row r="3589" spans="1:1" x14ac:dyDescent="0.3">
      <c r="A3589" s="15"/>
    </row>
    <row r="3590" spans="1:1" x14ac:dyDescent="0.3">
      <c r="A3590" s="15"/>
    </row>
    <row r="3591" spans="1:1" x14ac:dyDescent="0.3">
      <c r="A3591" s="15"/>
    </row>
    <row r="3592" spans="1:1" x14ac:dyDescent="0.3">
      <c r="A3592" s="15"/>
    </row>
    <row r="3593" spans="1:1" x14ac:dyDescent="0.3">
      <c r="A3593" s="15"/>
    </row>
    <row r="3594" spans="1:1" x14ac:dyDescent="0.3">
      <c r="A3594" s="15"/>
    </row>
    <row r="3595" spans="1:1" x14ac:dyDescent="0.3">
      <c r="A3595" s="15"/>
    </row>
    <row r="3596" spans="1:1" x14ac:dyDescent="0.3">
      <c r="A3596" s="15"/>
    </row>
    <row r="3597" spans="1:1" x14ac:dyDescent="0.3">
      <c r="A3597" s="15"/>
    </row>
    <row r="3598" spans="1:1" x14ac:dyDescent="0.3">
      <c r="A3598" s="15"/>
    </row>
    <row r="3599" spans="1:1" x14ac:dyDescent="0.3">
      <c r="A3599" s="15"/>
    </row>
    <row r="3600" spans="1:1" x14ac:dyDescent="0.3">
      <c r="A3600" s="15"/>
    </row>
    <row r="3601" spans="1:1" x14ac:dyDescent="0.3">
      <c r="A3601" s="15"/>
    </row>
    <row r="3602" spans="1:1" x14ac:dyDescent="0.3">
      <c r="A3602" s="15"/>
    </row>
    <row r="3603" spans="1:1" x14ac:dyDescent="0.3">
      <c r="A3603" s="15"/>
    </row>
    <row r="3604" spans="1:1" x14ac:dyDescent="0.3">
      <c r="A3604" s="15"/>
    </row>
    <row r="3605" spans="1:1" x14ac:dyDescent="0.3">
      <c r="A3605" s="15"/>
    </row>
    <row r="3606" spans="1:1" x14ac:dyDescent="0.3">
      <c r="A3606" s="15"/>
    </row>
    <row r="3607" spans="1:1" x14ac:dyDescent="0.3">
      <c r="A3607" s="15"/>
    </row>
    <row r="3608" spans="1:1" x14ac:dyDescent="0.3">
      <c r="A3608" s="15"/>
    </row>
    <row r="3609" spans="1:1" x14ac:dyDescent="0.3">
      <c r="A3609" s="15"/>
    </row>
    <row r="3610" spans="1:1" x14ac:dyDescent="0.3">
      <c r="A3610" s="15"/>
    </row>
    <row r="3611" spans="1:1" x14ac:dyDescent="0.3">
      <c r="A3611" s="15"/>
    </row>
    <row r="3612" spans="1:1" x14ac:dyDescent="0.3">
      <c r="A3612" s="15"/>
    </row>
    <row r="3613" spans="1:1" x14ac:dyDescent="0.3">
      <c r="A3613" s="15"/>
    </row>
    <row r="3614" spans="1:1" x14ac:dyDescent="0.3">
      <c r="A3614" s="15"/>
    </row>
    <row r="3615" spans="1:1" x14ac:dyDescent="0.3">
      <c r="A3615" s="15"/>
    </row>
    <row r="3616" spans="1:1" x14ac:dyDescent="0.3">
      <c r="A3616" s="15"/>
    </row>
    <row r="3617" spans="1:1" x14ac:dyDescent="0.3">
      <c r="A3617" s="15"/>
    </row>
    <row r="3618" spans="1:1" x14ac:dyDescent="0.3">
      <c r="A3618" s="15"/>
    </row>
    <row r="3619" spans="1:1" x14ac:dyDescent="0.3">
      <c r="A3619" s="15"/>
    </row>
    <row r="3620" spans="1:1" x14ac:dyDescent="0.3">
      <c r="A3620" s="15"/>
    </row>
    <row r="3621" spans="1:1" x14ac:dyDescent="0.3">
      <c r="A3621" s="15"/>
    </row>
    <row r="3622" spans="1:1" x14ac:dyDescent="0.3">
      <c r="A3622" s="15"/>
    </row>
    <row r="3623" spans="1:1" x14ac:dyDescent="0.3">
      <c r="A3623" s="15"/>
    </row>
    <row r="3624" spans="1:1" x14ac:dyDescent="0.3">
      <c r="A3624" s="15"/>
    </row>
    <row r="3625" spans="1:1" x14ac:dyDescent="0.3">
      <c r="A3625" s="15"/>
    </row>
    <row r="3626" spans="1:1" x14ac:dyDescent="0.3">
      <c r="A3626" s="15"/>
    </row>
    <row r="3627" spans="1:1" x14ac:dyDescent="0.3">
      <c r="A3627" s="15"/>
    </row>
    <row r="3628" spans="1:1" x14ac:dyDescent="0.3">
      <c r="A3628" s="15"/>
    </row>
    <row r="3629" spans="1:1" x14ac:dyDescent="0.3">
      <c r="A3629" s="15"/>
    </row>
    <row r="3630" spans="1:1" x14ac:dyDescent="0.3">
      <c r="A3630" s="15"/>
    </row>
    <row r="3631" spans="1:1" x14ac:dyDescent="0.3">
      <c r="A3631" s="15"/>
    </row>
    <row r="3632" spans="1:1" x14ac:dyDescent="0.3">
      <c r="A3632" s="15"/>
    </row>
    <row r="3633" spans="1:1" x14ac:dyDescent="0.3">
      <c r="A3633" s="15"/>
    </row>
    <row r="3634" spans="1:1" x14ac:dyDescent="0.3">
      <c r="A3634" s="15"/>
    </row>
    <row r="3635" spans="1:1" x14ac:dyDescent="0.3">
      <c r="A3635" s="15"/>
    </row>
    <row r="3636" spans="1:1" x14ac:dyDescent="0.3">
      <c r="A3636" s="15"/>
    </row>
    <row r="3637" spans="1:1" x14ac:dyDescent="0.3">
      <c r="A3637" s="15"/>
    </row>
    <row r="3638" spans="1:1" x14ac:dyDescent="0.3">
      <c r="A3638" s="15"/>
    </row>
    <row r="3639" spans="1:1" x14ac:dyDescent="0.3">
      <c r="A3639" s="15"/>
    </row>
    <row r="3640" spans="1:1" x14ac:dyDescent="0.3">
      <c r="A3640" s="15"/>
    </row>
    <row r="3641" spans="1:1" x14ac:dyDescent="0.3">
      <c r="A3641" s="15"/>
    </row>
    <row r="3642" spans="1:1" x14ac:dyDescent="0.3">
      <c r="A3642" s="15"/>
    </row>
    <row r="3643" spans="1:1" x14ac:dyDescent="0.3">
      <c r="A3643" s="15"/>
    </row>
    <row r="3644" spans="1:1" x14ac:dyDescent="0.3">
      <c r="A3644" s="15"/>
    </row>
    <row r="3645" spans="1:1" x14ac:dyDescent="0.3">
      <c r="A3645" s="15"/>
    </row>
    <row r="3646" spans="1:1" x14ac:dyDescent="0.3">
      <c r="A3646" s="15"/>
    </row>
    <row r="3647" spans="1:1" x14ac:dyDescent="0.3">
      <c r="A3647" s="15"/>
    </row>
    <row r="3648" spans="1:1" x14ac:dyDescent="0.3">
      <c r="A3648" s="15"/>
    </row>
    <row r="3649" spans="1:1" x14ac:dyDescent="0.3">
      <c r="A3649" s="15"/>
    </row>
    <row r="3650" spans="1:1" x14ac:dyDescent="0.3">
      <c r="A3650" s="15"/>
    </row>
    <row r="3651" spans="1:1" x14ac:dyDescent="0.3">
      <c r="A3651" s="15"/>
    </row>
    <row r="3652" spans="1:1" x14ac:dyDescent="0.3">
      <c r="A3652" s="15"/>
    </row>
    <row r="3653" spans="1:1" x14ac:dyDescent="0.3">
      <c r="A3653" s="15"/>
    </row>
    <row r="3654" spans="1:1" x14ac:dyDescent="0.3">
      <c r="A3654" s="15"/>
    </row>
    <row r="3655" spans="1:1" x14ac:dyDescent="0.3">
      <c r="A3655" s="15"/>
    </row>
    <row r="3656" spans="1:1" x14ac:dyDescent="0.3">
      <c r="A3656" s="15"/>
    </row>
    <row r="3657" spans="1:1" x14ac:dyDescent="0.3">
      <c r="A3657" s="15"/>
    </row>
    <row r="3658" spans="1:1" x14ac:dyDescent="0.3">
      <c r="A3658" s="15"/>
    </row>
    <row r="3659" spans="1:1" x14ac:dyDescent="0.3">
      <c r="A3659" s="15"/>
    </row>
    <row r="3660" spans="1:1" x14ac:dyDescent="0.3">
      <c r="A3660" s="15"/>
    </row>
    <row r="3661" spans="1:1" x14ac:dyDescent="0.3">
      <c r="A3661" s="15"/>
    </row>
    <row r="3662" spans="1:1" x14ac:dyDescent="0.3">
      <c r="A3662" s="15"/>
    </row>
    <row r="3663" spans="1:1" x14ac:dyDescent="0.3">
      <c r="A3663" s="15"/>
    </row>
    <row r="3664" spans="1:1" x14ac:dyDescent="0.3">
      <c r="A3664" s="15"/>
    </row>
    <row r="3665" spans="1:1" x14ac:dyDescent="0.3">
      <c r="A3665" s="15"/>
    </row>
    <row r="3666" spans="1:1" x14ac:dyDescent="0.3">
      <c r="A3666" s="15"/>
    </row>
    <row r="3667" spans="1:1" x14ac:dyDescent="0.3">
      <c r="A3667" s="15"/>
    </row>
    <row r="3668" spans="1:1" x14ac:dyDescent="0.3">
      <c r="A3668" s="15"/>
    </row>
    <row r="3669" spans="1:1" x14ac:dyDescent="0.3">
      <c r="A3669" s="15"/>
    </row>
    <row r="3670" spans="1:1" x14ac:dyDescent="0.3">
      <c r="A3670" s="15"/>
    </row>
    <row r="3671" spans="1:1" x14ac:dyDescent="0.3">
      <c r="A3671" s="15"/>
    </row>
    <row r="3672" spans="1:1" x14ac:dyDescent="0.3">
      <c r="A3672" s="15"/>
    </row>
    <row r="3673" spans="1:1" x14ac:dyDescent="0.3">
      <c r="A3673" s="15"/>
    </row>
    <row r="3674" spans="1:1" x14ac:dyDescent="0.3">
      <c r="A3674" s="15"/>
    </row>
    <row r="3675" spans="1:1" x14ac:dyDescent="0.3">
      <c r="A3675" s="15"/>
    </row>
    <row r="3676" spans="1:1" x14ac:dyDescent="0.3">
      <c r="A3676" s="15"/>
    </row>
    <row r="3677" spans="1:1" x14ac:dyDescent="0.3">
      <c r="A3677" s="15"/>
    </row>
    <row r="3678" spans="1:1" x14ac:dyDescent="0.3">
      <c r="A3678" s="15"/>
    </row>
    <row r="3679" spans="1:1" x14ac:dyDescent="0.3">
      <c r="A3679" s="15"/>
    </row>
    <row r="3680" spans="1:1" x14ac:dyDescent="0.3">
      <c r="A3680" s="15"/>
    </row>
    <row r="3681" spans="1:1" x14ac:dyDescent="0.3">
      <c r="A3681" s="15"/>
    </row>
    <row r="3682" spans="1:1" x14ac:dyDescent="0.3">
      <c r="A3682" s="15"/>
    </row>
    <row r="3683" spans="1:1" x14ac:dyDescent="0.3">
      <c r="A3683" s="15"/>
    </row>
    <row r="3684" spans="1:1" x14ac:dyDescent="0.3">
      <c r="A3684" s="15"/>
    </row>
    <row r="3685" spans="1:1" x14ac:dyDescent="0.3">
      <c r="A3685" s="15"/>
    </row>
    <row r="3686" spans="1:1" x14ac:dyDescent="0.3">
      <c r="A3686" s="15"/>
    </row>
    <row r="3687" spans="1:1" x14ac:dyDescent="0.3">
      <c r="A3687" s="15"/>
    </row>
    <row r="3688" spans="1:1" x14ac:dyDescent="0.3">
      <c r="A3688" s="15"/>
    </row>
    <row r="3689" spans="1:1" x14ac:dyDescent="0.3">
      <c r="A3689" s="15"/>
    </row>
    <row r="3690" spans="1:1" x14ac:dyDescent="0.3">
      <c r="A3690" s="15"/>
    </row>
    <row r="3691" spans="1:1" x14ac:dyDescent="0.3">
      <c r="A3691" s="15"/>
    </row>
    <row r="3692" spans="1:1" x14ac:dyDescent="0.3">
      <c r="A3692" s="15"/>
    </row>
    <row r="3693" spans="1:1" x14ac:dyDescent="0.3">
      <c r="A3693" s="15"/>
    </row>
    <row r="3694" spans="1:1" x14ac:dyDescent="0.3">
      <c r="A3694" s="15"/>
    </row>
    <row r="3695" spans="1:1" x14ac:dyDescent="0.3">
      <c r="A3695" s="15"/>
    </row>
    <row r="3696" spans="1:1" x14ac:dyDescent="0.3">
      <c r="A3696" s="15"/>
    </row>
    <row r="3697" spans="1:1" x14ac:dyDescent="0.3">
      <c r="A3697" s="15"/>
    </row>
    <row r="3698" spans="1:1" x14ac:dyDescent="0.3">
      <c r="A3698" s="15"/>
    </row>
    <row r="3699" spans="1:1" x14ac:dyDescent="0.3">
      <c r="A3699" s="15"/>
    </row>
    <row r="3700" spans="1:1" x14ac:dyDescent="0.3">
      <c r="A3700" s="15"/>
    </row>
    <row r="3701" spans="1:1" x14ac:dyDescent="0.3">
      <c r="A3701" s="15"/>
    </row>
    <row r="3702" spans="1:1" x14ac:dyDescent="0.3">
      <c r="A3702" s="15"/>
    </row>
    <row r="3703" spans="1:1" x14ac:dyDescent="0.3">
      <c r="A3703" s="15"/>
    </row>
    <row r="3704" spans="1:1" x14ac:dyDescent="0.3">
      <c r="A3704" s="15"/>
    </row>
    <row r="3705" spans="1:1" x14ac:dyDescent="0.3">
      <c r="A3705" s="15"/>
    </row>
    <row r="3706" spans="1:1" x14ac:dyDescent="0.3">
      <c r="A3706" s="15"/>
    </row>
    <row r="3707" spans="1:1" x14ac:dyDescent="0.3">
      <c r="A3707" s="15"/>
    </row>
    <row r="3708" spans="1:1" x14ac:dyDescent="0.3">
      <c r="A3708" s="15"/>
    </row>
    <row r="3709" spans="1:1" x14ac:dyDescent="0.3">
      <c r="A3709" s="15"/>
    </row>
    <row r="3710" spans="1:1" x14ac:dyDescent="0.3">
      <c r="A3710" s="15"/>
    </row>
    <row r="3711" spans="1:1" x14ac:dyDescent="0.3">
      <c r="A3711" s="15"/>
    </row>
    <row r="3712" spans="1:1" x14ac:dyDescent="0.3">
      <c r="A3712" s="15"/>
    </row>
    <row r="3713" spans="1:1" x14ac:dyDescent="0.3">
      <c r="A3713" s="15"/>
    </row>
    <row r="3714" spans="1:1" x14ac:dyDescent="0.3">
      <c r="A3714" s="15"/>
    </row>
    <row r="3715" spans="1:1" x14ac:dyDescent="0.3">
      <c r="A3715" s="15"/>
    </row>
    <row r="3716" spans="1:1" x14ac:dyDescent="0.3">
      <c r="A3716" s="15"/>
    </row>
    <row r="3717" spans="1:1" x14ac:dyDescent="0.3">
      <c r="A3717" s="15"/>
    </row>
    <row r="3718" spans="1:1" x14ac:dyDescent="0.3">
      <c r="A3718" s="15"/>
    </row>
    <row r="3719" spans="1:1" x14ac:dyDescent="0.3">
      <c r="A3719" s="15"/>
    </row>
    <row r="3720" spans="1:1" x14ac:dyDescent="0.3">
      <c r="A3720" s="15"/>
    </row>
    <row r="3721" spans="1:1" x14ac:dyDescent="0.3">
      <c r="A3721" s="15"/>
    </row>
    <row r="3722" spans="1:1" x14ac:dyDescent="0.3">
      <c r="A3722" s="15"/>
    </row>
    <row r="3723" spans="1:1" x14ac:dyDescent="0.3">
      <c r="A3723" s="15"/>
    </row>
    <row r="3724" spans="1:1" x14ac:dyDescent="0.3">
      <c r="A3724" s="15"/>
    </row>
    <row r="3725" spans="1:1" x14ac:dyDescent="0.3">
      <c r="A3725" s="15"/>
    </row>
    <row r="3726" spans="1:1" x14ac:dyDescent="0.3">
      <c r="A3726" s="15"/>
    </row>
    <row r="3727" spans="1:1" x14ac:dyDescent="0.3">
      <c r="A3727" s="15"/>
    </row>
    <row r="3728" spans="1:1" x14ac:dyDescent="0.3">
      <c r="A3728" s="15"/>
    </row>
    <row r="3729" spans="1:1" x14ac:dyDescent="0.3">
      <c r="A3729" s="15"/>
    </row>
    <row r="3730" spans="1:1" x14ac:dyDescent="0.3">
      <c r="A3730" s="15"/>
    </row>
    <row r="3731" spans="1:1" x14ac:dyDescent="0.3">
      <c r="A3731" s="15"/>
    </row>
    <row r="3732" spans="1:1" x14ac:dyDescent="0.3">
      <c r="A3732" s="15"/>
    </row>
    <row r="3733" spans="1:1" x14ac:dyDescent="0.3">
      <c r="A3733" s="15"/>
    </row>
    <row r="3734" spans="1:1" x14ac:dyDescent="0.3">
      <c r="A3734" s="15"/>
    </row>
    <row r="3735" spans="1:1" x14ac:dyDescent="0.3">
      <c r="A3735" s="15"/>
    </row>
    <row r="3736" spans="1:1" x14ac:dyDescent="0.3">
      <c r="A3736" s="15"/>
    </row>
    <row r="3737" spans="1:1" x14ac:dyDescent="0.3">
      <c r="A3737" s="15"/>
    </row>
    <row r="3738" spans="1:1" x14ac:dyDescent="0.3">
      <c r="A3738" s="15"/>
    </row>
    <row r="3739" spans="1:1" x14ac:dyDescent="0.3">
      <c r="A3739" s="15"/>
    </row>
    <row r="3740" spans="1:1" x14ac:dyDescent="0.3">
      <c r="A3740" s="15"/>
    </row>
    <row r="3741" spans="1:1" x14ac:dyDescent="0.3">
      <c r="A3741" s="15"/>
    </row>
    <row r="3742" spans="1:1" x14ac:dyDescent="0.3">
      <c r="A3742" s="15"/>
    </row>
    <row r="3743" spans="1:1" x14ac:dyDescent="0.3">
      <c r="A3743" s="15"/>
    </row>
    <row r="3744" spans="1:1" x14ac:dyDescent="0.3">
      <c r="A3744" s="15"/>
    </row>
    <row r="3745" spans="1:1" x14ac:dyDescent="0.3">
      <c r="A3745" s="15"/>
    </row>
    <row r="3746" spans="1:1" x14ac:dyDescent="0.3">
      <c r="A3746" s="15"/>
    </row>
    <row r="3747" spans="1:1" x14ac:dyDescent="0.3">
      <c r="A3747" s="15"/>
    </row>
    <row r="3748" spans="1:1" x14ac:dyDescent="0.3">
      <c r="A3748" s="15"/>
    </row>
    <row r="3749" spans="1:1" x14ac:dyDescent="0.3">
      <c r="A3749" s="15"/>
    </row>
    <row r="3750" spans="1:1" x14ac:dyDescent="0.3">
      <c r="A3750" s="15"/>
    </row>
    <row r="3751" spans="1:1" x14ac:dyDescent="0.3">
      <c r="A3751" s="15"/>
    </row>
    <row r="3752" spans="1:1" x14ac:dyDescent="0.3">
      <c r="A3752" s="15"/>
    </row>
    <row r="3753" spans="1:1" x14ac:dyDescent="0.3">
      <c r="A3753" s="15"/>
    </row>
    <row r="3754" spans="1:1" x14ac:dyDescent="0.3">
      <c r="A3754" s="15"/>
    </row>
    <row r="3755" spans="1:1" x14ac:dyDescent="0.3">
      <c r="A3755" s="15"/>
    </row>
    <row r="3756" spans="1:1" x14ac:dyDescent="0.3">
      <c r="A3756" s="15"/>
    </row>
    <row r="3757" spans="1:1" x14ac:dyDescent="0.3">
      <c r="A3757" s="15"/>
    </row>
    <row r="3758" spans="1:1" x14ac:dyDescent="0.3">
      <c r="A3758" s="15"/>
    </row>
    <row r="3759" spans="1:1" x14ac:dyDescent="0.3">
      <c r="A3759" s="15"/>
    </row>
    <row r="3760" spans="1:1" x14ac:dyDescent="0.3">
      <c r="A3760" s="15"/>
    </row>
    <row r="3761" spans="1:1" x14ac:dyDescent="0.3">
      <c r="A3761" s="15"/>
    </row>
    <row r="3762" spans="1:1" x14ac:dyDescent="0.3">
      <c r="A3762" s="15"/>
    </row>
    <row r="3763" spans="1:1" x14ac:dyDescent="0.3">
      <c r="A3763" s="15"/>
    </row>
    <row r="3764" spans="1:1" x14ac:dyDescent="0.3">
      <c r="A3764" s="15"/>
    </row>
    <row r="3765" spans="1:1" x14ac:dyDescent="0.3">
      <c r="A3765" s="15"/>
    </row>
    <row r="3766" spans="1:1" x14ac:dyDescent="0.3">
      <c r="A3766" s="15"/>
    </row>
    <row r="3767" spans="1:1" x14ac:dyDescent="0.3">
      <c r="A3767" s="15"/>
    </row>
    <row r="3768" spans="1:1" x14ac:dyDescent="0.3">
      <c r="A3768" s="15"/>
    </row>
    <row r="3769" spans="1:1" x14ac:dyDescent="0.3">
      <c r="A3769" s="15"/>
    </row>
    <row r="3770" spans="1:1" x14ac:dyDescent="0.3">
      <c r="A3770" s="15"/>
    </row>
    <row r="3771" spans="1:1" x14ac:dyDescent="0.3">
      <c r="A3771" s="15"/>
    </row>
    <row r="3772" spans="1:1" x14ac:dyDescent="0.3">
      <c r="A3772" s="15"/>
    </row>
    <row r="3773" spans="1:1" x14ac:dyDescent="0.3">
      <c r="A3773" s="15"/>
    </row>
    <row r="3774" spans="1:1" x14ac:dyDescent="0.3">
      <c r="A3774" s="15"/>
    </row>
    <row r="3775" spans="1:1" x14ac:dyDescent="0.3">
      <c r="A3775" s="15"/>
    </row>
    <row r="3776" spans="1:1" x14ac:dyDescent="0.3">
      <c r="A3776" s="15"/>
    </row>
    <row r="3777" spans="1:1" x14ac:dyDescent="0.3">
      <c r="A3777" s="15"/>
    </row>
    <row r="3778" spans="1:1" x14ac:dyDescent="0.3">
      <c r="A3778" s="15"/>
    </row>
    <row r="3779" spans="1:1" x14ac:dyDescent="0.3">
      <c r="A3779" s="15"/>
    </row>
    <row r="3780" spans="1:1" x14ac:dyDescent="0.3">
      <c r="A3780" s="15"/>
    </row>
    <row r="3781" spans="1:1" x14ac:dyDescent="0.3">
      <c r="A3781" s="15"/>
    </row>
    <row r="3782" spans="1:1" x14ac:dyDescent="0.3">
      <c r="A3782" s="15"/>
    </row>
    <row r="3783" spans="1:1" x14ac:dyDescent="0.3">
      <c r="A3783" s="15"/>
    </row>
    <row r="3784" spans="1:1" x14ac:dyDescent="0.3">
      <c r="A3784" s="15"/>
    </row>
    <row r="3785" spans="1:1" x14ac:dyDescent="0.3">
      <c r="A3785" s="15"/>
    </row>
    <row r="3786" spans="1:1" x14ac:dyDescent="0.3">
      <c r="A3786" s="15"/>
    </row>
    <row r="3787" spans="1:1" x14ac:dyDescent="0.3">
      <c r="A3787" s="15"/>
    </row>
    <row r="3788" spans="1:1" x14ac:dyDescent="0.3">
      <c r="A3788" s="15"/>
    </row>
    <row r="3789" spans="1:1" x14ac:dyDescent="0.3">
      <c r="A3789" s="15"/>
    </row>
    <row r="3790" spans="1:1" x14ac:dyDescent="0.3">
      <c r="A3790" s="15"/>
    </row>
    <row r="3791" spans="1:1" x14ac:dyDescent="0.3">
      <c r="A3791" s="15"/>
    </row>
    <row r="3792" spans="1:1" x14ac:dyDescent="0.3">
      <c r="A3792" s="15"/>
    </row>
    <row r="3793" spans="1:1" x14ac:dyDescent="0.3">
      <c r="A3793" s="15"/>
    </row>
    <row r="3794" spans="1:1" x14ac:dyDescent="0.3">
      <c r="A3794" s="15"/>
    </row>
    <row r="3795" spans="1:1" x14ac:dyDescent="0.3">
      <c r="A3795" s="15"/>
    </row>
    <row r="3796" spans="1:1" x14ac:dyDescent="0.3">
      <c r="A3796" s="15"/>
    </row>
    <row r="3797" spans="1:1" x14ac:dyDescent="0.3">
      <c r="A3797" s="15"/>
    </row>
    <row r="3798" spans="1:1" x14ac:dyDescent="0.3">
      <c r="A3798" s="15"/>
    </row>
    <row r="3799" spans="1:1" x14ac:dyDescent="0.3">
      <c r="A3799" s="15"/>
    </row>
    <row r="3800" spans="1:1" x14ac:dyDescent="0.3">
      <c r="A3800" s="15"/>
    </row>
    <row r="3801" spans="1:1" x14ac:dyDescent="0.3">
      <c r="A3801" s="15"/>
    </row>
    <row r="3802" spans="1:1" x14ac:dyDescent="0.3">
      <c r="A3802" s="15"/>
    </row>
    <row r="3803" spans="1:1" x14ac:dyDescent="0.3">
      <c r="A3803" s="15"/>
    </row>
    <row r="3804" spans="1:1" x14ac:dyDescent="0.3">
      <c r="A3804" s="15"/>
    </row>
    <row r="3805" spans="1:1" x14ac:dyDescent="0.3">
      <c r="A3805" s="15"/>
    </row>
    <row r="3806" spans="1:1" x14ac:dyDescent="0.3">
      <c r="A3806" s="15"/>
    </row>
    <row r="3807" spans="1:1" x14ac:dyDescent="0.3">
      <c r="A3807" s="15"/>
    </row>
    <row r="3808" spans="1:1" x14ac:dyDescent="0.3">
      <c r="A3808" s="15"/>
    </row>
    <row r="3809" spans="1:1" x14ac:dyDescent="0.3">
      <c r="A3809" s="15"/>
    </row>
    <row r="3810" spans="1:1" x14ac:dyDescent="0.3">
      <c r="A3810" s="15"/>
    </row>
    <row r="3811" spans="1:1" x14ac:dyDescent="0.3">
      <c r="A3811" s="15"/>
    </row>
    <row r="3812" spans="1:1" x14ac:dyDescent="0.3">
      <c r="A3812" s="15"/>
    </row>
    <row r="3813" spans="1:1" x14ac:dyDescent="0.3">
      <c r="A3813" s="15"/>
    </row>
    <row r="3814" spans="1:1" x14ac:dyDescent="0.3">
      <c r="A3814" s="15"/>
    </row>
    <row r="3815" spans="1:1" x14ac:dyDescent="0.3">
      <c r="A3815" s="15"/>
    </row>
    <row r="3816" spans="1:1" x14ac:dyDescent="0.3">
      <c r="A3816" s="15"/>
    </row>
    <row r="3817" spans="1:1" x14ac:dyDescent="0.3">
      <c r="A3817" s="15"/>
    </row>
    <row r="3818" spans="1:1" x14ac:dyDescent="0.3">
      <c r="A3818" s="15"/>
    </row>
    <row r="3819" spans="1:1" x14ac:dyDescent="0.3">
      <c r="A3819" s="15"/>
    </row>
    <row r="3820" spans="1:1" x14ac:dyDescent="0.3">
      <c r="A3820" s="15"/>
    </row>
    <row r="3821" spans="1:1" x14ac:dyDescent="0.3">
      <c r="A3821" s="15"/>
    </row>
    <row r="3822" spans="1:1" x14ac:dyDescent="0.3">
      <c r="A3822" s="15"/>
    </row>
    <row r="3823" spans="1:1" x14ac:dyDescent="0.3">
      <c r="A3823" s="15"/>
    </row>
    <row r="3824" spans="1:1" x14ac:dyDescent="0.3">
      <c r="A3824" s="15"/>
    </row>
    <row r="3825" spans="1:1" x14ac:dyDescent="0.3">
      <c r="A3825" s="15"/>
    </row>
    <row r="3826" spans="1:1" x14ac:dyDescent="0.3">
      <c r="A3826" s="15"/>
    </row>
    <row r="3827" spans="1:1" x14ac:dyDescent="0.3">
      <c r="A3827" s="15"/>
    </row>
    <row r="3828" spans="1:1" x14ac:dyDescent="0.3">
      <c r="A3828" s="15"/>
    </row>
    <row r="3829" spans="1:1" x14ac:dyDescent="0.3">
      <c r="A3829" s="15"/>
    </row>
    <row r="3830" spans="1:1" x14ac:dyDescent="0.3">
      <c r="A3830" s="15"/>
    </row>
    <row r="3831" spans="1:1" x14ac:dyDescent="0.3">
      <c r="A3831" s="15"/>
    </row>
    <row r="3832" spans="1:1" x14ac:dyDescent="0.3">
      <c r="A3832" s="15"/>
    </row>
    <row r="3833" spans="1:1" x14ac:dyDescent="0.3">
      <c r="A3833" s="15"/>
    </row>
    <row r="3834" spans="1:1" x14ac:dyDescent="0.3">
      <c r="A3834" s="15"/>
    </row>
    <row r="3835" spans="1:1" x14ac:dyDescent="0.3">
      <c r="A3835" s="15"/>
    </row>
    <row r="3836" spans="1:1" x14ac:dyDescent="0.3">
      <c r="A3836" s="15"/>
    </row>
    <row r="3837" spans="1:1" x14ac:dyDescent="0.3">
      <c r="A3837" s="15"/>
    </row>
    <row r="3838" spans="1:1" x14ac:dyDescent="0.3">
      <c r="A3838" s="15"/>
    </row>
    <row r="3839" spans="1:1" x14ac:dyDescent="0.3">
      <c r="A3839" s="15"/>
    </row>
    <row r="3840" spans="1:1" x14ac:dyDescent="0.3">
      <c r="A3840" s="15"/>
    </row>
    <row r="3841" spans="1:1" x14ac:dyDescent="0.3">
      <c r="A3841" s="15"/>
    </row>
    <row r="3842" spans="1:1" x14ac:dyDescent="0.3">
      <c r="A3842" s="15"/>
    </row>
    <row r="3843" spans="1:1" x14ac:dyDescent="0.3">
      <c r="A3843" s="15"/>
    </row>
    <row r="3844" spans="1:1" x14ac:dyDescent="0.3">
      <c r="A3844" s="15"/>
    </row>
    <row r="3845" spans="1:1" x14ac:dyDescent="0.3">
      <c r="A3845" s="15"/>
    </row>
    <row r="3846" spans="1:1" x14ac:dyDescent="0.3">
      <c r="A3846" s="15"/>
    </row>
    <row r="3847" spans="1:1" x14ac:dyDescent="0.3">
      <c r="A3847" s="15"/>
    </row>
    <row r="3848" spans="1:1" x14ac:dyDescent="0.3">
      <c r="A3848" s="15"/>
    </row>
    <row r="3849" spans="1:1" x14ac:dyDescent="0.3">
      <c r="A3849" s="15"/>
    </row>
    <row r="3850" spans="1:1" x14ac:dyDescent="0.3">
      <c r="A3850" s="15"/>
    </row>
    <row r="3851" spans="1:1" x14ac:dyDescent="0.3">
      <c r="A3851" s="15"/>
    </row>
    <row r="3852" spans="1:1" x14ac:dyDescent="0.3">
      <c r="A3852" s="15"/>
    </row>
    <row r="3853" spans="1:1" x14ac:dyDescent="0.3">
      <c r="A3853" s="15"/>
    </row>
    <row r="3854" spans="1:1" x14ac:dyDescent="0.3">
      <c r="A3854" s="15"/>
    </row>
    <row r="3855" spans="1:1" x14ac:dyDescent="0.3">
      <c r="A3855" s="15"/>
    </row>
    <row r="3856" spans="1:1" x14ac:dyDescent="0.3">
      <c r="A3856" s="15"/>
    </row>
    <row r="3857" spans="1:1" x14ac:dyDescent="0.3">
      <c r="A3857" s="15"/>
    </row>
    <row r="3858" spans="1:1" x14ac:dyDescent="0.3">
      <c r="A3858" s="15"/>
    </row>
    <row r="3859" spans="1:1" x14ac:dyDescent="0.3">
      <c r="A3859" s="15"/>
    </row>
    <row r="3860" spans="1:1" x14ac:dyDescent="0.3">
      <c r="A3860" s="15"/>
    </row>
    <row r="3861" spans="1:1" x14ac:dyDescent="0.3">
      <c r="A3861" s="15"/>
    </row>
    <row r="3862" spans="1:1" x14ac:dyDescent="0.3">
      <c r="A3862" s="15"/>
    </row>
    <row r="3863" spans="1:1" x14ac:dyDescent="0.3">
      <c r="A3863" s="15"/>
    </row>
    <row r="3864" spans="1:1" x14ac:dyDescent="0.3">
      <c r="A3864" s="15"/>
    </row>
    <row r="3865" spans="1:1" x14ac:dyDescent="0.3">
      <c r="A3865" s="15"/>
    </row>
    <row r="3866" spans="1:1" x14ac:dyDescent="0.3">
      <c r="A3866" s="15"/>
    </row>
    <row r="3867" spans="1:1" x14ac:dyDescent="0.3">
      <c r="A3867" s="15"/>
    </row>
    <row r="3868" spans="1:1" x14ac:dyDescent="0.3">
      <c r="A3868" s="15"/>
    </row>
    <row r="3869" spans="1:1" x14ac:dyDescent="0.3">
      <c r="A3869" s="15"/>
    </row>
    <row r="3870" spans="1:1" x14ac:dyDescent="0.3">
      <c r="A3870" s="15"/>
    </row>
    <row r="3871" spans="1:1" x14ac:dyDescent="0.3">
      <c r="A3871" s="15"/>
    </row>
    <row r="3872" spans="1:1" x14ac:dyDescent="0.3">
      <c r="A3872" s="15"/>
    </row>
    <row r="3873" spans="1:1" x14ac:dyDescent="0.3">
      <c r="A3873" s="15"/>
    </row>
    <row r="3874" spans="1:1" x14ac:dyDescent="0.3">
      <c r="A3874" s="15"/>
    </row>
    <row r="3875" spans="1:1" x14ac:dyDescent="0.3">
      <c r="A3875" s="15"/>
    </row>
    <row r="3876" spans="1:1" x14ac:dyDescent="0.3">
      <c r="A3876" s="15"/>
    </row>
    <row r="3877" spans="1:1" x14ac:dyDescent="0.3">
      <c r="A3877" s="15"/>
    </row>
    <row r="3878" spans="1:1" x14ac:dyDescent="0.3">
      <c r="A3878" s="15"/>
    </row>
    <row r="3879" spans="1:1" x14ac:dyDescent="0.3">
      <c r="A3879" s="15"/>
    </row>
    <row r="3880" spans="1:1" x14ac:dyDescent="0.3">
      <c r="A3880" s="15"/>
    </row>
    <row r="3881" spans="1:1" x14ac:dyDescent="0.3">
      <c r="A3881" s="15"/>
    </row>
    <row r="3882" spans="1:1" x14ac:dyDescent="0.3">
      <c r="A3882" s="15"/>
    </row>
    <row r="3883" spans="1:1" x14ac:dyDescent="0.3">
      <c r="A3883" s="15"/>
    </row>
    <row r="3884" spans="1:1" x14ac:dyDescent="0.3">
      <c r="A3884" s="15"/>
    </row>
    <row r="3885" spans="1:1" x14ac:dyDescent="0.3">
      <c r="A3885" s="15"/>
    </row>
    <row r="3886" spans="1:1" x14ac:dyDescent="0.3">
      <c r="A3886" s="15"/>
    </row>
    <row r="3887" spans="1:1" x14ac:dyDescent="0.3">
      <c r="A3887" s="15"/>
    </row>
    <row r="3888" spans="1:1" x14ac:dyDescent="0.3">
      <c r="A3888" s="15"/>
    </row>
    <row r="3889" spans="1:1" x14ac:dyDescent="0.3">
      <c r="A3889" s="15"/>
    </row>
    <row r="3890" spans="1:1" x14ac:dyDescent="0.3">
      <c r="A3890" s="15"/>
    </row>
    <row r="3891" spans="1:1" x14ac:dyDescent="0.3">
      <c r="A3891" s="15"/>
    </row>
    <row r="3892" spans="1:1" x14ac:dyDescent="0.3">
      <c r="A3892" s="15"/>
    </row>
    <row r="3893" spans="1:1" x14ac:dyDescent="0.3">
      <c r="A3893" s="15"/>
    </row>
    <row r="3894" spans="1:1" x14ac:dyDescent="0.3">
      <c r="A3894" s="15"/>
    </row>
    <row r="3895" spans="1:1" x14ac:dyDescent="0.3">
      <c r="A3895" s="15"/>
    </row>
    <row r="3896" spans="1:1" x14ac:dyDescent="0.3">
      <c r="A3896" s="15"/>
    </row>
    <row r="3897" spans="1:1" x14ac:dyDescent="0.3">
      <c r="A3897" s="15"/>
    </row>
    <row r="3898" spans="1:1" x14ac:dyDescent="0.3">
      <c r="A3898" s="15"/>
    </row>
    <row r="3899" spans="1:1" x14ac:dyDescent="0.3">
      <c r="A3899" s="15"/>
    </row>
    <row r="3900" spans="1:1" x14ac:dyDescent="0.3">
      <c r="A3900" s="15"/>
    </row>
    <row r="3901" spans="1:1" x14ac:dyDescent="0.3">
      <c r="A3901" s="15"/>
    </row>
    <row r="3902" spans="1:1" x14ac:dyDescent="0.3">
      <c r="A3902" s="15"/>
    </row>
    <row r="3903" spans="1:1" x14ac:dyDescent="0.3">
      <c r="A3903" s="15"/>
    </row>
    <row r="3904" spans="1:1" x14ac:dyDescent="0.3">
      <c r="A3904" s="15"/>
    </row>
    <row r="3905" spans="1:1" x14ac:dyDescent="0.3">
      <c r="A3905" s="15"/>
    </row>
    <row r="3906" spans="1:1" x14ac:dyDescent="0.3">
      <c r="A3906" s="15"/>
    </row>
    <row r="3907" spans="1:1" x14ac:dyDescent="0.3">
      <c r="A3907" s="15"/>
    </row>
    <row r="3908" spans="1:1" x14ac:dyDescent="0.3">
      <c r="A3908" s="15"/>
    </row>
    <row r="3909" spans="1:1" x14ac:dyDescent="0.3">
      <c r="A3909" s="15"/>
    </row>
    <row r="3910" spans="1:1" x14ac:dyDescent="0.3">
      <c r="A3910" s="15"/>
    </row>
    <row r="3911" spans="1:1" x14ac:dyDescent="0.3">
      <c r="A3911" s="15"/>
    </row>
    <row r="3912" spans="1:1" x14ac:dyDescent="0.3">
      <c r="A3912" s="15"/>
    </row>
    <row r="3913" spans="1:1" x14ac:dyDescent="0.3">
      <c r="A3913" s="15"/>
    </row>
    <row r="3914" spans="1:1" x14ac:dyDescent="0.3">
      <c r="A3914" s="15"/>
    </row>
    <row r="3915" spans="1:1" x14ac:dyDescent="0.3">
      <c r="A3915" s="15"/>
    </row>
    <row r="3916" spans="1:1" x14ac:dyDescent="0.3">
      <c r="A3916" s="15"/>
    </row>
    <row r="3917" spans="1:1" x14ac:dyDescent="0.3">
      <c r="A3917" s="15"/>
    </row>
    <row r="3918" spans="1:1" x14ac:dyDescent="0.3">
      <c r="A3918" s="15"/>
    </row>
    <row r="3919" spans="1:1" x14ac:dyDescent="0.3">
      <c r="A3919" s="15"/>
    </row>
    <row r="3920" spans="1:1" x14ac:dyDescent="0.3">
      <c r="A3920" s="15"/>
    </row>
    <row r="3921" spans="1:1" x14ac:dyDescent="0.3">
      <c r="A3921" s="15"/>
    </row>
    <row r="3922" spans="1:1" x14ac:dyDescent="0.3">
      <c r="A3922" s="15"/>
    </row>
    <row r="3923" spans="1:1" x14ac:dyDescent="0.3">
      <c r="A3923" s="15"/>
    </row>
    <row r="3924" spans="1:1" x14ac:dyDescent="0.3">
      <c r="A3924" s="15"/>
    </row>
    <row r="3925" spans="1:1" x14ac:dyDescent="0.3">
      <c r="A3925" s="15"/>
    </row>
    <row r="3926" spans="1:1" x14ac:dyDescent="0.3">
      <c r="A3926" s="15"/>
    </row>
    <row r="3927" spans="1:1" x14ac:dyDescent="0.3">
      <c r="A3927" s="15"/>
    </row>
    <row r="3928" spans="1:1" x14ac:dyDescent="0.3">
      <c r="A3928" s="15"/>
    </row>
    <row r="3929" spans="1:1" x14ac:dyDescent="0.3">
      <c r="A3929" s="15"/>
    </row>
    <row r="3930" spans="1:1" x14ac:dyDescent="0.3">
      <c r="A3930" s="15"/>
    </row>
    <row r="3931" spans="1:1" x14ac:dyDescent="0.3">
      <c r="A3931" s="15"/>
    </row>
    <row r="3932" spans="1:1" x14ac:dyDescent="0.3">
      <c r="A3932" s="15"/>
    </row>
    <row r="3933" spans="1:1" x14ac:dyDescent="0.3">
      <c r="A3933" s="15"/>
    </row>
    <row r="3934" spans="1:1" x14ac:dyDescent="0.3">
      <c r="A3934" s="15"/>
    </row>
    <row r="3935" spans="1:1" x14ac:dyDescent="0.3">
      <c r="A3935" s="15"/>
    </row>
    <row r="3936" spans="1:1" x14ac:dyDescent="0.3">
      <c r="A3936" s="15"/>
    </row>
    <row r="3937" spans="1:1" x14ac:dyDescent="0.3">
      <c r="A3937" s="15"/>
    </row>
    <row r="3938" spans="1:1" x14ac:dyDescent="0.3">
      <c r="A3938" s="15"/>
    </row>
    <row r="3939" spans="1:1" x14ac:dyDescent="0.3">
      <c r="A3939" s="15"/>
    </row>
    <row r="3940" spans="1:1" x14ac:dyDescent="0.3">
      <c r="A3940" s="15"/>
    </row>
    <row r="3941" spans="1:1" x14ac:dyDescent="0.3">
      <c r="A3941" s="15"/>
    </row>
    <row r="3942" spans="1:1" x14ac:dyDescent="0.3">
      <c r="A3942" s="15"/>
    </row>
    <row r="3943" spans="1:1" x14ac:dyDescent="0.3">
      <c r="A3943" s="15"/>
    </row>
    <row r="3944" spans="1:1" x14ac:dyDescent="0.3">
      <c r="A3944" s="15"/>
    </row>
    <row r="3945" spans="1:1" x14ac:dyDescent="0.3">
      <c r="A3945" s="15"/>
    </row>
    <row r="3946" spans="1:1" x14ac:dyDescent="0.3">
      <c r="A3946" s="15"/>
    </row>
    <row r="3947" spans="1:1" x14ac:dyDescent="0.3">
      <c r="A3947" s="15"/>
    </row>
    <row r="3948" spans="1:1" x14ac:dyDescent="0.3">
      <c r="A3948" s="15"/>
    </row>
    <row r="3949" spans="1:1" x14ac:dyDescent="0.3">
      <c r="A3949" s="15"/>
    </row>
    <row r="3950" spans="1:1" x14ac:dyDescent="0.3">
      <c r="A3950" s="15"/>
    </row>
    <row r="3951" spans="1:1" x14ac:dyDescent="0.3">
      <c r="A3951" s="15"/>
    </row>
    <row r="3952" spans="1:1" x14ac:dyDescent="0.3">
      <c r="A3952" s="15"/>
    </row>
    <row r="3953" spans="1:1" x14ac:dyDescent="0.3">
      <c r="A3953" s="15"/>
    </row>
    <row r="3954" spans="1:1" x14ac:dyDescent="0.3">
      <c r="A3954" s="15"/>
    </row>
    <row r="3955" spans="1:1" x14ac:dyDescent="0.3">
      <c r="A3955" s="15"/>
    </row>
    <row r="3956" spans="1:1" x14ac:dyDescent="0.3">
      <c r="A3956" s="15"/>
    </row>
    <row r="3957" spans="1:1" x14ac:dyDescent="0.3">
      <c r="A3957" s="15"/>
    </row>
    <row r="3958" spans="1:1" x14ac:dyDescent="0.3">
      <c r="A3958" s="15"/>
    </row>
    <row r="3959" spans="1:1" x14ac:dyDescent="0.3">
      <c r="A3959" s="15"/>
    </row>
    <row r="3960" spans="1:1" x14ac:dyDescent="0.3">
      <c r="A3960" s="15"/>
    </row>
    <row r="3961" spans="1:1" x14ac:dyDescent="0.3">
      <c r="A3961" s="15"/>
    </row>
    <row r="3962" spans="1:1" x14ac:dyDescent="0.3">
      <c r="A3962" s="15"/>
    </row>
    <row r="3963" spans="1:1" x14ac:dyDescent="0.3">
      <c r="A3963" s="15"/>
    </row>
    <row r="3964" spans="1:1" x14ac:dyDescent="0.3">
      <c r="A3964" s="15"/>
    </row>
    <row r="3965" spans="1:1" x14ac:dyDescent="0.3">
      <c r="A3965" s="15"/>
    </row>
    <row r="3966" spans="1:1" x14ac:dyDescent="0.3">
      <c r="A3966" s="15"/>
    </row>
    <row r="3967" spans="1:1" x14ac:dyDescent="0.3">
      <c r="A3967" s="15"/>
    </row>
    <row r="3968" spans="1:1" x14ac:dyDescent="0.3">
      <c r="A3968" s="15"/>
    </row>
    <row r="3969" spans="1:1" x14ac:dyDescent="0.3">
      <c r="A3969" s="15"/>
    </row>
    <row r="3970" spans="1:1" x14ac:dyDescent="0.3">
      <c r="A3970" s="15"/>
    </row>
    <row r="3971" spans="1:1" x14ac:dyDescent="0.3">
      <c r="A3971" s="15"/>
    </row>
    <row r="3972" spans="1:1" x14ac:dyDescent="0.3">
      <c r="A3972" s="15"/>
    </row>
    <row r="3973" spans="1:1" x14ac:dyDescent="0.3">
      <c r="A3973" s="15"/>
    </row>
    <row r="3974" spans="1:1" x14ac:dyDescent="0.3">
      <c r="A3974" s="15"/>
    </row>
    <row r="3975" spans="1:1" x14ac:dyDescent="0.3">
      <c r="A3975" s="15"/>
    </row>
    <row r="3976" spans="1:1" x14ac:dyDescent="0.3">
      <c r="A3976" s="15"/>
    </row>
    <row r="3977" spans="1:1" x14ac:dyDescent="0.3">
      <c r="A3977" s="15"/>
    </row>
    <row r="3978" spans="1:1" x14ac:dyDescent="0.3">
      <c r="A3978" s="15"/>
    </row>
    <row r="3979" spans="1:1" x14ac:dyDescent="0.3">
      <c r="A3979" s="15"/>
    </row>
    <row r="3980" spans="1:1" x14ac:dyDescent="0.3">
      <c r="A3980" s="15"/>
    </row>
    <row r="3981" spans="1:1" x14ac:dyDescent="0.3">
      <c r="A3981" s="15"/>
    </row>
    <row r="3982" spans="1:1" x14ac:dyDescent="0.3">
      <c r="A3982" s="15"/>
    </row>
    <row r="3983" spans="1:1" x14ac:dyDescent="0.3">
      <c r="A3983" s="15"/>
    </row>
    <row r="3984" spans="1:1" x14ac:dyDescent="0.3">
      <c r="A3984" s="15"/>
    </row>
    <row r="3985" spans="1:1" x14ac:dyDescent="0.3">
      <c r="A3985" s="15"/>
    </row>
    <row r="3986" spans="1:1" x14ac:dyDescent="0.3">
      <c r="A3986" s="15"/>
    </row>
    <row r="3987" spans="1:1" x14ac:dyDescent="0.3">
      <c r="A3987" s="15"/>
    </row>
    <row r="3988" spans="1:1" x14ac:dyDescent="0.3">
      <c r="A3988" s="15"/>
    </row>
    <row r="3989" spans="1:1" x14ac:dyDescent="0.3">
      <c r="A3989" s="15"/>
    </row>
    <row r="3990" spans="1:1" x14ac:dyDescent="0.3">
      <c r="A3990" s="15"/>
    </row>
    <row r="3991" spans="1:1" x14ac:dyDescent="0.3">
      <c r="A3991" s="15"/>
    </row>
    <row r="3992" spans="1:1" x14ac:dyDescent="0.3">
      <c r="A3992" s="15"/>
    </row>
    <row r="3993" spans="1:1" x14ac:dyDescent="0.3">
      <c r="A3993" s="15"/>
    </row>
    <row r="3994" spans="1:1" x14ac:dyDescent="0.3">
      <c r="A3994" s="15"/>
    </row>
    <row r="3995" spans="1:1" x14ac:dyDescent="0.3">
      <c r="A3995" s="15"/>
    </row>
    <row r="3996" spans="1:1" x14ac:dyDescent="0.3">
      <c r="A3996" s="15"/>
    </row>
    <row r="3997" spans="1:1" x14ac:dyDescent="0.3">
      <c r="A3997" s="15"/>
    </row>
    <row r="3998" spans="1:1" x14ac:dyDescent="0.3">
      <c r="A3998" s="15"/>
    </row>
    <row r="3999" spans="1:1" x14ac:dyDescent="0.3">
      <c r="A3999" s="15"/>
    </row>
    <row r="4000" spans="1:1" x14ac:dyDescent="0.3">
      <c r="A4000" s="15"/>
    </row>
    <row r="4001" spans="1:1" x14ac:dyDescent="0.3">
      <c r="A4001" s="15"/>
    </row>
    <row r="4002" spans="1:1" x14ac:dyDescent="0.3">
      <c r="A4002" s="15"/>
    </row>
    <row r="4003" spans="1:1" x14ac:dyDescent="0.3">
      <c r="A4003" s="15"/>
    </row>
    <row r="4004" spans="1:1" x14ac:dyDescent="0.3">
      <c r="A4004" s="15"/>
    </row>
    <row r="4005" spans="1:1" x14ac:dyDescent="0.3">
      <c r="A4005" s="15"/>
    </row>
    <row r="4006" spans="1:1" x14ac:dyDescent="0.3">
      <c r="A4006" s="15"/>
    </row>
    <row r="4007" spans="1:1" x14ac:dyDescent="0.3">
      <c r="A4007" s="15"/>
    </row>
    <row r="4008" spans="1:1" x14ac:dyDescent="0.3">
      <c r="A4008" s="15"/>
    </row>
    <row r="4009" spans="1:1" x14ac:dyDescent="0.3">
      <c r="A4009" s="15"/>
    </row>
    <row r="4010" spans="1:1" x14ac:dyDescent="0.3">
      <c r="A4010" s="15"/>
    </row>
    <row r="4011" spans="1:1" x14ac:dyDescent="0.3">
      <c r="A4011" s="15"/>
    </row>
    <row r="4012" spans="1:1" x14ac:dyDescent="0.3">
      <c r="A4012" s="15"/>
    </row>
    <row r="4013" spans="1:1" x14ac:dyDescent="0.3">
      <c r="A4013" s="15"/>
    </row>
    <row r="4014" spans="1:1" x14ac:dyDescent="0.3">
      <c r="A4014" s="15"/>
    </row>
    <row r="4015" spans="1:1" x14ac:dyDescent="0.3">
      <c r="A4015" s="15"/>
    </row>
    <row r="4016" spans="1:1" x14ac:dyDescent="0.3">
      <c r="A4016" s="15"/>
    </row>
    <row r="4017" spans="1:1" x14ac:dyDescent="0.3">
      <c r="A4017" s="15"/>
    </row>
    <row r="4018" spans="1:1" x14ac:dyDescent="0.3">
      <c r="A4018" s="15"/>
    </row>
    <row r="4019" spans="1:1" x14ac:dyDescent="0.3">
      <c r="A4019" s="15"/>
    </row>
    <row r="4020" spans="1:1" x14ac:dyDescent="0.3">
      <c r="A4020" s="15"/>
    </row>
    <row r="4021" spans="1:1" x14ac:dyDescent="0.3">
      <c r="A4021" s="15"/>
    </row>
    <row r="4022" spans="1:1" x14ac:dyDescent="0.3">
      <c r="A4022" s="15"/>
    </row>
    <row r="4023" spans="1:1" x14ac:dyDescent="0.3">
      <c r="A4023" s="15"/>
    </row>
    <row r="4024" spans="1:1" x14ac:dyDescent="0.3">
      <c r="A4024" s="15"/>
    </row>
    <row r="4025" spans="1:1" x14ac:dyDescent="0.3">
      <c r="A4025" s="15"/>
    </row>
    <row r="4026" spans="1:1" x14ac:dyDescent="0.3">
      <c r="A4026" s="15"/>
    </row>
    <row r="4027" spans="1:1" x14ac:dyDescent="0.3">
      <c r="A4027" s="15"/>
    </row>
    <row r="4028" spans="1:1" x14ac:dyDescent="0.3">
      <c r="A4028" s="15"/>
    </row>
    <row r="4029" spans="1:1" x14ac:dyDescent="0.3">
      <c r="A4029" s="15"/>
    </row>
    <row r="4030" spans="1:1" x14ac:dyDescent="0.3">
      <c r="A4030" s="15"/>
    </row>
    <row r="4031" spans="1:1" x14ac:dyDescent="0.3">
      <c r="A4031" s="15"/>
    </row>
    <row r="4032" spans="1:1" x14ac:dyDescent="0.3">
      <c r="A4032" s="15"/>
    </row>
    <row r="4033" spans="1:1" x14ac:dyDescent="0.3">
      <c r="A4033" s="15"/>
    </row>
    <row r="4034" spans="1:1" x14ac:dyDescent="0.3">
      <c r="A4034" s="15"/>
    </row>
    <row r="4035" spans="1:1" x14ac:dyDescent="0.3">
      <c r="A4035" s="15"/>
    </row>
    <row r="4036" spans="1:1" x14ac:dyDescent="0.3">
      <c r="A4036" s="15"/>
    </row>
    <row r="4037" spans="1:1" x14ac:dyDescent="0.3">
      <c r="A4037" s="15"/>
    </row>
    <row r="4038" spans="1:1" x14ac:dyDescent="0.3">
      <c r="A4038" s="15"/>
    </row>
    <row r="4039" spans="1:1" x14ac:dyDescent="0.3">
      <c r="A4039" s="15"/>
    </row>
    <row r="4040" spans="1:1" x14ac:dyDescent="0.3">
      <c r="A4040" s="15"/>
    </row>
    <row r="4041" spans="1:1" x14ac:dyDescent="0.3">
      <c r="A4041" s="15"/>
    </row>
    <row r="4042" spans="1:1" x14ac:dyDescent="0.3">
      <c r="A4042" s="15"/>
    </row>
    <row r="4043" spans="1:1" x14ac:dyDescent="0.3">
      <c r="A4043" s="15"/>
    </row>
    <row r="4044" spans="1:1" x14ac:dyDescent="0.3">
      <c r="A4044" s="15"/>
    </row>
    <row r="4045" spans="1:1" x14ac:dyDescent="0.3">
      <c r="A4045" s="15"/>
    </row>
    <row r="4046" spans="1:1" x14ac:dyDescent="0.3">
      <c r="A4046" s="15"/>
    </row>
    <row r="4047" spans="1:1" x14ac:dyDescent="0.3">
      <c r="A4047" s="15"/>
    </row>
    <row r="4048" spans="1:1" x14ac:dyDescent="0.3">
      <c r="A4048" s="15"/>
    </row>
    <row r="4049" spans="1:1" x14ac:dyDescent="0.3">
      <c r="A4049" s="15"/>
    </row>
    <row r="4050" spans="1:1" x14ac:dyDescent="0.3">
      <c r="A4050" s="15"/>
    </row>
    <row r="4051" spans="1:1" x14ac:dyDescent="0.3">
      <c r="A4051" s="15"/>
    </row>
    <row r="4052" spans="1:1" x14ac:dyDescent="0.3">
      <c r="A4052" s="15"/>
    </row>
    <row r="4053" spans="1:1" x14ac:dyDescent="0.3">
      <c r="A4053" s="15"/>
    </row>
    <row r="4054" spans="1:1" x14ac:dyDescent="0.3">
      <c r="A4054" s="15"/>
    </row>
    <row r="4055" spans="1:1" x14ac:dyDescent="0.3">
      <c r="A4055" s="15"/>
    </row>
    <row r="4056" spans="1:1" x14ac:dyDescent="0.3">
      <c r="A4056" s="15"/>
    </row>
    <row r="4057" spans="1:1" x14ac:dyDescent="0.3">
      <c r="A4057" s="15"/>
    </row>
    <row r="4058" spans="1:1" x14ac:dyDescent="0.3">
      <c r="A4058" s="15"/>
    </row>
    <row r="4059" spans="1:1" x14ac:dyDescent="0.3">
      <c r="A4059" s="15"/>
    </row>
    <row r="4060" spans="1:1" x14ac:dyDescent="0.3">
      <c r="A4060" s="15"/>
    </row>
    <row r="4061" spans="1:1" x14ac:dyDescent="0.3">
      <c r="A4061" s="15"/>
    </row>
    <row r="4062" spans="1:1" x14ac:dyDescent="0.3">
      <c r="A4062" s="15"/>
    </row>
    <row r="4063" spans="1:1" x14ac:dyDescent="0.3">
      <c r="A4063" s="15"/>
    </row>
    <row r="4064" spans="1:1" x14ac:dyDescent="0.3">
      <c r="A4064" s="15"/>
    </row>
    <row r="4065" spans="1:1" x14ac:dyDescent="0.3">
      <c r="A4065" s="15"/>
    </row>
    <row r="4066" spans="1:1" x14ac:dyDescent="0.3">
      <c r="A4066" s="15"/>
    </row>
    <row r="4067" spans="1:1" x14ac:dyDescent="0.3">
      <c r="A4067" s="15"/>
    </row>
    <row r="4068" spans="1:1" x14ac:dyDescent="0.3">
      <c r="A4068" s="15"/>
    </row>
    <row r="4069" spans="1:1" x14ac:dyDescent="0.3">
      <c r="A4069" s="15"/>
    </row>
    <row r="4070" spans="1:1" x14ac:dyDescent="0.3">
      <c r="A4070" s="15"/>
    </row>
    <row r="4071" spans="1:1" x14ac:dyDescent="0.3">
      <c r="A4071" s="15"/>
    </row>
    <row r="4072" spans="1:1" x14ac:dyDescent="0.3">
      <c r="A4072" s="15"/>
    </row>
    <row r="4073" spans="1:1" x14ac:dyDescent="0.3">
      <c r="A4073" s="15"/>
    </row>
    <row r="4074" spans="1:1" x14ac:dyDescent="0.3">
      <c r="A4074" s="15"/>
    </row>
    <row r="4075" spans="1:1" x14ac:dyDescent="0.3">
      <c r="A4075" s="15"/>
    </row>
    <row r="4076" spans="1:1" x14ac:dyDescent="0.3">
      <c r="A4076" s="15"/>
    </row>
    <row r="4077" spans="1:1" x14ac:dyDescent="0.3">
      <c r="A4077" s="15"/>
    </row>
    <row r="4078" spans="1:1" x14ac:dyDescent="0.3">
      <c r="A4078" s="15"/>
    </row>
    <row r="4079" spans="1:1" x14ac:dyDescent="0.3">
      <c r="A4079" s="15"/>
    </row>
    <row r="4080" spans="1:1" x14ac:dyDescent="0.3">
      <c r="A4080" s="15"/>
    </row>
    <row r="4081" spans="1:1" x14ac:dyDescent="0.3">
      <c r="A4081" s="15"/>
    </row>
    <row r="4082" spans="1:1" x14ac:dyDescent="0.3">
      <c r="A4082" s="15"/>
    </row>
    <row r="4083" spans="1:1" x14ac:dyDescent="0.3">
      <c r="A4083" s="15"/>
    </row>
    <row r="4084" spans="1:1" x14ac:dyDescent="0.3">
      <c r="A4084" s="15"/>
    </row>
    <row r="4085" spans="1:1" x14ac:dyDescent="0.3">
      <c r="A4085" s="15"/>
    </row>
    <row r="4086" spans="1:1" x14ac:dyDescent="0.3">
      <c r="A4086" s="15"/>
    </row>
    <row r="4087" spans="1:1" x14ac:dyDescent="0.3">
      <c r="A4087" s="15"/>
    </row>
  </sheetData>
  <hyperlinks>
    <hyperlink ref="A18" location="'Column Descriptions'!A89" display="See the Column Descriptions spreadsheet for detailed descriptions and notes for the columns in each table." xr:uid="{A16898D3-3ECE-47D6-B5F9-740BB57B8BE1}"/>
    <hyperlink ref="A24" location="'Column Descriptions'!A89" display="See the Column Descriptions spreadsheet for detailed descriptions and notes for the columns in each table." xr:uid="{9FA7B566-955E-4930-955F-385BB7DF4315}"/>
    <hyperlink ref="B37" r:id="rId1" xr:uid="{B7FE295E-35F0-4C51-B165-405BAEF465D4}"/>
    <hyperlink ref="B38" r:id="rId2" location="couverture" xr:uid="{F53AEEF5-FA94-4567-940B-1E0DF3526FA9}"/>
    <hyperlink ref="A48" location="'Column Descriptions'!A110" display="See the Column Descriptions spreadsheet for detailed descriptions and notes for the columns in each table." xr:uid="{30C586BA-7D4A-4805-86AD-7BAC275D7823}"/>
    <hyperlink ref="A72" r:id="rId3" xr:uid="{EAE12867-46E4-4763-B2A0-F7CD4E58DB3D}"/>
    <hyperlink ref="A73" r:id="rId4" xr:uid="{BC68DA19-4769-4B97-8C4C-73F7C7C945D6}"/>
    <hyperlink ref="A7" r:id="rId5" xr:uid="{8D611544-E1CA-4394-B359-5B266B86B6A3}"/>
  </hyperlinks>
  <pageMargins left="0.7" right="0.7" top="0.75" bottom="0.75" header="0.3" footer="0.3"/>
  <pageSetup orientation="portrait" r:id="rId6"/>
  <ignoredErrors>
    <ignoredError sqref="B53:G59 D52:G52" formulaRange="1"/>
    <ignoredError sqref="C78:C81 F9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1DEC-7FFE-4BE0-BB46-4ABB296C0149}">
  <dimension ref="A1:O32"/>
  <sheetViews>
    <sheetView zoomScaleNormal="100" workbookViewId="0">
      <selection activeCell="A15" sqref="A15"/>
    </sheetView>
  </sheetViews>
  <sheetFormatPr baseColWidth="10" defaultColWidth="9.109375" defaultRowHeight="14.4" x14ac:dyDescent="0.3"/>
  <cols>
    <col min="1" max="7" width="17.33203125" customWidth="1"/>
    <col min="8" max="14" width="12.109375" customWidth="1"/>
  </cols>
  <sheetData>
    <row r="1" spans="1:14" ht="23.4" x14ac:dyDescent="0.3">
      <c r="A1" s="41" t="s">
        <v>143</v>
      </c>
      <c r="B1" s="42"/>
      <c r="C1" s="42"/>
      <c r="D1" s="42"/>
      <c r="E1" s="42"/>
      <c r="F1" s="42"/>
      <c r="G1" s="42"/>
      <c r="H1" s="42"/>
      <c r="I1" s="42"/>
      <c r="J1" s="42"/>
      <c r="K1" s="42"/>
      <c r="L1" s="42"/>
      <c r="M1" s="42"/>
      <c r="N1" s="43"/>
    </row>
    <row r="2" spans="1:14" x14ac:dyDescent="0.3">
      <c r="A2" s="44"/>
      <c r="B2" s="45"/>
      <c r="C2" s="45"/>
      <c r="D2" s="45"/>
      <c r="E2" s="45"/>
      <c r="F2" s="45"/>
      <c r="G2" s="45"/>
      <c r="H2" s="45"/>
      <c r="I2" s="45"/>
      <c r="J2" s="45"/>
      <c r="K2" s="45"/>
      <c r="L2" s="45"/>
      <c r="M2" s="45"/>
      <c r="N2" s="46"/>
    </row>
    <row r="3" spans="1:14" ht="20.100000000000001" customHeight="1" x14ac:dyDescent="0.3">
      <c r="A3" s="47" t="s">
        <v>83</v>
      </c>
      <c r="B3" s="37"/>
      <c r="C3" s="37"/>
      <c r="D3" s="37"/>
      <c r="E3" s="37"/>
      <c r="F3" s="37"/>
      <c r="G3" s="37"/>
      <c r="H3" s="37"/>
      <c r="I3" s="37"/>
      <c r="J3" s="37"/>
      <c r="K3" s="37"/>
      <c r="L3" s="37"/>
      <c r="M3" s="37"/>
      <c r="N3" s="93"/>
    </row>
    <row r="4" spans="1:14" x14ac:dyDescent="0.3">
      <c r="A4" s="44"/>
      <c r="B4" s="45"/>
      <c r="C4" s="45"/>
      <c r="D4" s="45"/>
      <c r="E4" s="45"/>
      <c r="F4" s="45"/>
      <c r="G4" s="45"/>
      <c r="H4" s="45"/>
      <c r="I4" s="45"/>
      <c r="J4" s="45"/>
      <c r="K4" s="45"/>
      <c r="L4" s="45"/>
      <c r="M4" s="45"/>
      <c r="N4" s="46"/>
    </row>
    <row r="5" spans="1:14" x14ac:dyDescent="0.3">
      <c r="A5" s="44" t="s">
        <v>299</v>
      </c>
      <c r="B5" s="45"/>
      <c r="C5" s="45"/>
      <c r="D5" s="45"/>
      <c r="E5" s="45"/>
      <c r="F5" s="45"/>
      <c r="G5" s="45"/>
      <c r="H5" s="45"/>
      <c r="I5" s="45"/>
      <c r="J5" s="45"/>
      <c r="K5" s="45"/>
      <c r="L5" s="45"/>
      <c r="M5" s="45"/>
      <c r="N5" s="46"/>
    </row>
    <row r="6" spans="1:14" x14ac:dyDescent="0.3">
      <c r="A6" s="44" t="s">
        <v>300</v>
      </c>
      <c r="B6" s="45"/>
      <c r="C6" s="45"/>
      <c r="D6" s="45"/>
      <c r="E6" s="45"/>
      <c r="F6" s="45"/>
      <c r="G6" s="45"/>
      <c r="H6" s="45"/>
      <c r="I6" s="45"/>
      <c r="J6" s="45"/>
      <c r="K6" s="45"/>
      <c r="L6" s="45"/>
      <c r="M6" s="45"/>
      <c r="N6" s="46"/>
    </row>
    <row r="7" spans="1:14" x14ac:dyDescent="0.3">
      <c r="A7" s="44" t="s">
        <v>301</v>
      </c>
      <c r="B7" s="45"/>
      <c r="C7" s="45"/>
      <c r="D7" s="45"/>
      <c r="E7" s="45"/>
      <c r="F7" s="45"/>
      <c r="G7" s="45"/>
      <c r="H7" s="45"/>
      <c r="I7" s="45"/>
      <c r="J7" s="45"/>
      <c r="K7" s="45"/>
      <c r="L7" s="45"/>
      <c r="M7" s="45"/>
      <c r="N7" s="46"/>
    </row>
    <row r="8" spans="1:14" x14ac:dyDescent="0.3">
      <c r="A8" s="44" t="s">
        <v>302</v>
      </c>
      <c r="B8" s="45"/>
      <c r="C8" s="45"/>
      <c r="D8" s="45"/>
      <c r="E8" s="45"/>
      <c r="F8" s="45"/>
      <c r="G8" s="45"/>
      <c r="H8" s="45"/>
      <c r="I8" s="45"/>
      <c r="J8" s="45"/>
      <c r="K8" s="45"/>
      <c r="L8" s="45"/>
      <c r="M8" s="45"/>
      <c r="N8" s="46"/>
    </row>
    <row r="9" spans="1:14" x14ac:dyDescent="0.3">
      <c r="A9" s="44"/>
      <c r="B9" s="45"/>
      <c r="C9" s="45"/>
      <c r="D9" s="45"/>
      <c r="E9" s="45"/>
      <c r="F9" s="45"/>
      <c r="G9" s="45"/>
      <c r="H9" s="45"/>
      <c r="I9" s="45"/>
      <c r="J9" s="45"/>
      <c r="K9" s="45"/>
      <c r="L9" s="45"/>
      <c r="M9" s="45"/>
      <c r="N9" s="46"/>
    </row>
    <row r="10" spans="1:14" x14ac:dyDescent="0.3">
      <c r="A10" s="156" t="s">
        <v>253</v>
      </c>
      <c r="B10" s="45"/>
      <c r="C10" s="45"/>
      <c r="D10" s="45"/>
      <c r="E10" s="45"/>
      <c r="F10" s="45"/>
      <c r="G10" s="45"/>
      <c r="H10" s="45"/>
      <c r="I10" s="45"/>
      <c r="J10" s="45"/>
      <c r="K10" s="45"/>
      <c r="L10" s="45"/>
      <c r="M10" s="45"/>
      <c r="N10" s="46"/>
    </row>
    <row r="11" spans="1:14" x14ac:dyDescent="0.3">
      <c r="A11" s="49" t="s">
        <v>303</v>
      </c>
      <c r="B11" s="45"/>
      <c r="C11" s="45"/>
      <c r="D11" s="45"/>
      <c r="E11" s="45"/>
      <c r="F11" s="45"/>
      <c r="G11" s="45"/>
      <c r="H11" s="45"/>
      <c r="I11" s="45"/>
      <c r="J11" s="45"/>
      <c r="K11" s="45"/>
      <c r="L11" s="45"/>
      <c r="M11" s="45"/>
      <c r="N11" s="46"/>
    </row>
    <row r="12" spans="1:14" x14ac:dyDescent="0.3">
      <c r="A12" s="49" t="s">
        <v>304</v>
      </c>
      <c r="B12" s="45"/>
      <c r="C12" s="45"/>
      <c r="D12" s="45"/>
      <c r="E12" s="45"/>
      <c r="F12" s="45"/>
      <c r="G12" s="45"/>
      <c r="H12" s="45"/>
      <c r="I12" s="45"/>
      <c r="J12" s="45"/>
      <c r="K12" s="45"/>
      <c r="L12" s="45"/>
      <c r="M12" s="45"/>
      <c r="N12" s="46"/>
    </row>
    <row r="13" spans="1:14" x14ac:dyDescent="0.3">
      <c r="A13" s="49" t="s">
        <v>305</v>
      </c>
      <c r="B13" s="45"/>
      <c r="C13" s="45"/>
      <c r="D13" s="45"/>
      <c r="E13" s="45"/>
      <c r="F13" s="45"/>
      <c r="G13" s="45"/>
      <c r="H13" s="45"/>
      <c r="I13" s="45"/>
      <c r="J13" s="45"/>
      <c r="K13" s="45"/>
      <c r="L13" s="45"/>
      <c r="M13" s="45"/>
      <c r="N13" s="46"/>
    </row>
    <row r="14" spans="1:14" x14ac:dyDescent="0.3">
      <c r="A14" s="49" t="s">
        <v>306</v>
      </c>
      <c r="B14" s="45"/>
      <c r="C14" s="45"/>
      <c r="D14" s="45"/>
      <c r="E14" s="45"/>
      <c r="F14" s="45"/>
      <c r="G14" s="45"/>
      <c r="H14" s="45"/>
      <c r="I14" s="45"/>
      <c r="J14" s="45"/>
      <c r="K14" s="45"/>
      <c r="L14" s="45"/>
      <c r="M14" s="45"/>
      <c r="N14" s="46"/>
    </row>
    <row r="15" spans="1:14" x14ac:dyDescent="0.3">
      <c r="A15" s="44"/>
      <c r="B15" s="45"/>
      <c r="C15" s="45"/>
      <c r="D15" s="45"/>
      <c r="E15" s="45"/>
      <c r="F15" s="45"/>
      <c r="G15" s="45"/>
      <c r="H15" s="45"/>
      <c r="I15" s="45"/>
      <c r="J15" s="45"/>
      <c r="K15" s="45"/>
      <c r="L15" s="45"/>
      <c r="M15" s="45"/>
      <c r="N15" s="46"/>
    </row>
    <row r="16" spans="1:14" x14ac:dyDescent="0.3">
      <c r="A16" s="49" t="s">
        <v>144</v>
      </c>
      <c r="B16" s="45"/>
      <c r="C16" s="45"/>
      <c r="D16" s="45"/>
      <c r="E16" s="45"/>
      <c r="F16" s="45"/>
      <c r="G16" s="45"/>
      <c r="H16" s="45"/>
      <c r="I16" s="45"/>
      <c r="J16" s="45"/>
      <c r="K16" s="45"/>
      <c r="L16" s="45"/>
      <c r="M16" s="45"/>
      <c r="N16" s="46"/>
    </row>
    <row r="17" spans="1:15" ht="43.2" x14ac:dyDescent="0.3">
      <c r="A17" s="55" t="s">
        <v>48</v>
      </c>
      <c r="B17" s="92" t="s">
        <v>60</v>
      </c>
      <c r="C17" s="92" t="s">
        <v>128</v>
      </c>
      <c r="D17" s="92" t="s">
        <v>145</v>
      </c>
      <c r="E17" s="92" t="s">
        <v>146</v>
      </c>
      <c r="F17" s="92" t="s">
        <v>147</v>
      </c>
      <c r="G17" s="92" t="s">
        <v>148</v>
      </c>
      <c r="H17" s="45"/>
      <c r="I17" s="45"/>
      <c r="J17" s="45"/>
      <c r="K17" s="45"/>
      <c r="L17" s="45"/>
      <c r="M17" s="45"/>
      <c r="N17" s="46"/>
    </row>
    <row r="18" spans="1:15" x14ac:dyDescent="0.3">
      <c r="A18" s="53">
        <v>2013</v>
      </c>
      <c r="B18" s="146">
        <f>'Flux net des unités'!H272</f>
        <v>-1246239</v>
      </c>
      <c r="C18" s="146">
        <f>'Flux net des unités'!I272</f>
        <v>1246239</v>
      </c>
      <c r="D18" s="146">
        <f>'Flux net des crédits'!H89</f>
        <v>150292</v>
      </c>
      <c r="E18" s="146">
        <f>'Flux net des crédits'!I89</f>
        <v>-150292</v>
      </c>
      <c r="F18" s="146">
        <f>B18+D18</f>
        <v>-1095947</v>
      </c>
      <c r="G18" s="146">
        <f t="shared" ref="G18:G25" si="0">C18+E18</f>
        <v>1095947</v>
      </c>
      <c r="H18" s="45"/>
      <c r="I18" s="45"/>
      <c r="J18" s="45"/>
      <c r="K18" s="45"/>
      <c r="L18" s="45"/>
      <c r="M18" s="45"/>
      <c r="N18" s="46"/>
    </row>
    <row r="19" spans="1:15" x14ac:dyDescent="0.3">
      <c r="A19" s="53">
        <v>2014</v>
      </c>
      <c r="B19" s="146">
        <f>'Flux net des unités'!H273</f>
        <v>-2199873</v>
      </c>
      <c r="C19" s="146">
        <f>'Flux net des unités'!I273</f>
        <v>2199873</v>
      </c>
      <c r="D19" s="146">
        <f>'Flux net des crédits'!H90</f>
        <v>148520</v>
      </c>
      <c r="E19" s="146">
        <f>'Flux net des crédits'!I90</f>
        <v>-148520</v>
      </c>
      <c r="F19" s="146">
        <f t="shared" ref="F19:F25" si="1">B19+D19</f>
        <v>-2051353</v>
      </c>
      <c r="G19" s="146">
        <f t="shared" si="0"/>
        <v>2051353</v>
      </c>
      <c r="H19" s="45"/>
      <c r="I19" s="45"/>
      <c r="J19" s="45"/>
      <c r="K19" s="45"/>
      <c r="L19" s="45"/>
      <c r="M19" s="45"/>
      <c r="N19" s="46"/>
    </row>
    <row r="20" spans="1:15" x14ac:dyDescent="0.3">
      <c r="A20" s="59">
        <v>2015</v>
      </c>
      <c r="B20" s="146">
        <f>'Flux net des unités'!H274</f>
        <v>2940919</v>
      </c>
      <c r="C20" s="146">
        <f>'Flux net des unités'!I274</f>
        <v>-2940919</v>
      </c>
      <c r="D20" s="146">
        <f>'Flux net des crédits'!H91</f>
        <v>1798687</v>
      </c>
      <c r="E20" s="146">
        <f>'Flux net des crédits'!I91</f>
        <v>-1798687</v>
      </c>
      <c r="F20" s="146">
        <f t="shared" si="1"/>
        <v>4739606</v>
      </c>
      <c r="G20" s="146">
        <f t="shared" si="0"/>
        <v>-4739606</v>
      </c>
      <c r="H20" s="45"/>
      <c r="I20" s="45"/>
      <c r="J20" s="45"/>
      <c r="K20" s="45"/>
      <c r="L20" s="45"/>
      <c r="M20" s="45"/>
      <c r="N20" s="46"/>
    </row>
    <row r="21" spans="1:15" x14ac:dyDescent="0.3">
      <c r="A21" s="59">
        <v>2016</v>
      </c>
      <c r="B21" s="146">
        <f>'Flux net des unités'!H275</f>
        <v>5892170</v>
      </c>
      <c r="C21" s="146">
        <f>'Flux net des unités'!I275</f>
        <v>-5892170</v>
      </c>
      <c r="D21" s="146">
        <f>'Flux net des crédits'!H92</f>
        <v>1823163</v>
      </c>
      <c r="E21" s="146">
        <f>'Flux net des crédits'!I92</f>
        <v>-1823163</v>
      </c>
      <c r="F21" s="146">
        <f t="shared" si="1"/>
        <v>7715333</v>
      </c>
      <c r="G21" s="146">
        <f t="shared" si="0"/>
        <v>-7715333</v>
      </c>
      <c r="H21" s="45"/>
      <c r="I21" s="45"/>
      <c r="J21" s="45"/>
      <c r="K21" s="45"/>
      <c r="L21" s="45"/>
      <c r="M21" s="45"/>
      <c r="N21" s="46"/>
    </row>
    <row r="22" spans="1:15" x14ac:dyDescent="0.3">
      <c r="A22" s="59">
        <v>2017</v>
      </c>
      <c r="B22" s="146">
        <f>'Flux net des unités'!H276</f>
        <v>8012257</v>
      </c>
      <c r="C22" s="146">
        <f>'Flux net des unités'!I276</f>
        <v>-8012257</v>
      </c>
      <c r="D22" s="146">
        <f>'Flux net des crédits'!H93</f>
        <v>1881171</v>
      </c>
      <c r="E22" s="146">
        <f>'Flux net des crédits'!I93</f>
        <v>-1881171</v>
      </c>
      <c r="F22" s="146">
        <f t="shared" si="1"/>
        <v>9893428</v>
      </c>
      <c r="G22" s="146">
        <f t="shared" si="0"/>
        <v>-9893428</v>
      </c>
      <c r="H22" s="45"/>
      <c r="I22" s="45"/>
      <c r="J22" s="45"/>
      <c r="K22" s="45"/>
      <c r="L22" s="45"/>
      <c r="M22" s="45"/>
      <c r="N22" s="46"/>
    </row>
    <row r="23" spans="1:15" x14ac:dyDescent="0.3">
      <c r="A23" s="59">
        <v>2018</v>
      </c>
      <c r="B23" s="146">
        <f>'Flux net des unités'!H277</f>
        <v>5558255</v>
      </c>
      <c r="C23" s="146">
        <f>'Flux net des unités'!I277</f>
        <v>-5558255</v>
      </c>
      <c r="D23" s="146">
        <f>'Flux net des crédits'!H94</f>
        <v>4450291</v>
      </c>
      <c r="E23" s="146">
        <f>'Flux net des crédits'!I94</f>
        <v>-4450291</v>
      </c>
      <c r="F23" s="146">
        <f t="shared" si="1"/>
        <v>10008546</v>
      </c>
      <c r="G23" s="146">
        <f t="shared" si="0"/>
        <v>-10008546</v>
      </c>
      <c r="H23" s="45"/>
      <c r="I23" s="45"/>
      <c r="J23" s="45"/>
      <c r="K23" s="45"/>
      <c r="L23" s="45"/>
      <c r="M23" s="45"/>
      <c r="N23" s="46"/>
    </row>
    <row r="24" spans="1:15" x14ac:dyDescent="0.3">
      <c r="A24" s="59">
        <v>2019</v>
      </c>
      <c r="B24" s="146">
        <f>'Flux net des unités'!H278</f>
        <v>5885738</v>
      </c>
      <c r="C24" s="146">
        <f>'Flux net des unités'!I278</f>
        <v>-5885738</v>
      </c>
      <c r="D24" s="146">
        <f>'Flux net des crédits'!H95</f>
        <v>4552885</v>
      </c>
      <c r="E24" s="146">
        <f>'Flux net des crédits'!I95</f>
        <v>-4552885</v>
      </c>
      <c r="F24" s="146">
        <f t="shared" si="1"/>
        <v>10438623</v>
      </c>
      <c r="G24" s="146">
        <f t="shared" si="0"/>
        <v>-10438623</v>
      </c>
      <c r="H24" s="45"/>
      <c r="I24" s="45"/>
      <c r="J24" s="45"/>
      <c r="K24" s="45"/>
      <c r="L24" s="45"/>
      <c r="M24" s="45"/>
      <c r="N24" s="46"/>
    </row>
    <row r="25" spans="1:15" x14ac:dyDescent="0.3">
      <c r="A25" s="59">
        <v>2020</v>
      </c>
      <c r="B25" s="146">
        <f>'Flux net des unités'!H279</f>
        <v>7350324</v>
      </c>
      <c r="C25" s="146">
        <f>'Flux net des unités'!I279</f>
        <v>-7350324</v>
      </c>
      <c r="D25" s="146">
        <f>'Flux net des crédits'!H96</f>
        <v>4140127</v>
      </c>
      <c r="E25" s="146">
        <f>'Flux net des crédits'!I96</f>
        <v>-4140127</v>
      </c>
      <c r="F25" s="146">
        <f t="shared" si="1"/>
        <v>11490451</v>
      </c>
      <c r="G25" s="146">
        <f t="shared" si="0"/>
        <v>-11490451</v>
      </c>
      <c r="H25" s="45"/>
      <c r="I25" s="45"/>
      <c r="J25" s="45"/>
      <c r="K25" s="45"/>
      <c r="L25" s="45"/>
      <c r="M25" s="45"/>
      <c r="N25" s="46"/>
    </row>
    <row r="26" spans="1:15" ht="15" thickBot="1" x14ac:dyDescent="0.35">
      <c r="A26" s="94"/>
      <c r="B26" s="95"/>
      <c r="C26" s="95"/>
      <c r="D26" s="61"/>
      <c r="E26" s="61"/>
      <c r="F26" s="61"/>
      <c r="G26" s="61"/>
      <c r="H26" s="61"/>
      <c r="I26" s="61"/>
      <c r="J26" s="61"/>
      <c r="K26" s="61"/>
      <c r="L26" s="61"/>
      <c r="M26" s="61"/>
      <c r="N26" s="62"/>
    </row>
    <row r="27" spans="1:15" x14ac:dyDescent="0.3">
      <c r="A27" s="19"/>
      <c r="B27" s="14"/>
      <c r="C27" s="14"/>
    </row>
    <row r="28" spans="1:15" x14ac:dyDescent="0.3">
      <c r="A28" s="16"/>
    </row>
    <row r="31" spans="1:15" x14ac:dyDescent="0.3">
      <c r="K31" s="14"/>
      <c r="L31" s="14"/>
      <c r="N31" s="18"/>
      <c r="O31" s="18"/>
    </row>
    <row r="32" spans="1:15" x14ac:dyDescent="0.3">
      <c r="K32" s="14"/>
      <c r="L32" s="14"/>
      <c r="N32" s="18"/>
      <c r="O32" s="1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3730c36a-c603-4176-93aa-d51ef3929125" xsi:nil="true"/>
    <SharedWithUsers xmlns="43276c43-f720-4a88-a454-98e6c4a9707c">
      <UserInfo>
        <DisplayName/>
        <AccountId xsi:nil="true"/>
        <AccountType/>
      </UserInfo>
    </SharedWithUsers>
    <TaxCatchAll xmlns="43276c43-f720-4a88-a454-98e6c4a9707c" xsi:nil="true"/>
    <Expiration xmlns="3730c36a-c603-4176-93aa-d51ef3929125" xsi:nil="true"/>
    <_x00c0_valider xmlns="3730c36a-c603-4176-93aa-d51ef3929125">false</_x00c0_valider>
    <lcf76f155ced4ddcb4097134ff3c332f xmlns="3730c36a-c603-4176-93aa-d51ef39291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25" ma:contentTypeDescription="Crée un document." ma:contentTypeScope="" ma:versionID="6b22ddd3793c3297d8099844ad6c3f72">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c7f119ded42e9effa277c01c929dccd0"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Expiration" minOccurs="0"/>
                <xsd:element ref="ns2:MediaServiceLocation" minOccurs="0"/>
                <xsd:element ref="ns2:lcf76f155ced4ddcb4097134ff3c332f" minOccurs="0"/>
                <xsd:element ref="ns3:TaxCatchAll" minOccurs="0"/>
                <xsd:element ref="ns2:_x00c0_vali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Expiration" ma:index="19" nillable="true" ma:displayName="Expiration" ma:format="DateTime" ma:internalName="Expiration">
      <xsd:simpleType>
        <xsd:restriction base="dms:DateTime"/>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_x00c0_valider" ma:index="24" nillable="true" ma:displayName="À valider" ma:default="0" ma:format="Dropdown" ma:internalName="_x00c0_valide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e1449c4b-b320-4fff-9f27-29c6d4ea0772}" ma:internalName="TaxCatchAll" ma:showField="CatchAllData" ma:web="43276c43-f720-4a88-a454-98e6c4a97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100219-8B9E-4034-9FB1-89D4B52BE8CC}">
  <ds:schemaRefs>
    <ds:schemaRef ds:uri="3730c36a-c603-4176-93aa-d51ef3929125"/>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43276c43-f720-4a88-a454-98e6c4a9707c"/>
    <ds:schemaRef ds:uri="http://www.w3.org/XML/1998/namespace"/>
    <ds:schemaRef ds:uri="http://purl.org/dc/dcmitype/"/>
  </ds:schemaRefs>
</ds:datastoreItem>
</file>

<file path=customXml/itemProps2.xml><?xml version="1.0" encoding="utf-8"?>
<ds:datastoreItem xmlns:ds="http://schemas.openxmlformats.org/officeDocument/2006/customXml" ds:itemID="{C08370DE-C921-4E0F-9FFF-AB04DEB82073}">
  <ds:schemaRefs>
    <ds:schemaRef ds:uri="http://schemas.microsoft.com/sharepoint/v3/contenttype/forms"/>
  </ds:schemaRefs>
</ds:datastoreItem>
</file>

<file path=customXml/itemProps3.xml><?xml version="1.0" encoding="utf-8"?>
<ds:datastoreItem xmlns:ds="http://schemas.openxmlformats.org/officeDocument/2006/customXml" ds:itemID="{E2DAF449-9B84-4B32-83C0-6A751F5D34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Introduction</vt:lpstr>
      <vt:lpstr>Description</vt:lpstr>
      <vt:lpstr>Flux net des unités</vt:lpstr>
      <vt:lpstr>Flux net des crédits</vt:lpstr>
      <vt:lpstr>Flux net total</vt:lpstr>
    </vt:vector>
  </TitlesOfParts>
  <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Exemple de la méthode de comptabilisation en utilisant des données publiques</dc:title>
  <dc:subject/>
  <dc:creator>MELCCFP</dc:creator>
  <cp:keywords>Exemple, calcul, méthode, méthodologie, comptabilisation, échanges, droits d’émission, flux net, Californie, entente de liaison, Western Climate Initiative, WCI, marché du carbone, système de plafonnement et d’échange de droits d’émission de gas à effet de serre, SPEDE </cp:keywords>
  <dc:description>Ce document présente, à l'aide d'un exemple, la méthode de comptabilisation élaborée par le Québec et la Californie qui permet de comptabiliser et de rendre compte des droits d’émission échangés entre les systèmes puis retirés du marché du carbone lié de la WCI par les gouvernements participants. Cet exemple illustre le calcul du flux net des unités d’émission et des crédits compensatoires à l’aide de données publiques.</dc:description>
  <cp:lastModifiedBy>canst01</cp:lastModifiedBy>
  <cp:revision/>
  <dcterms:created xsi:type="dcterms:W3CDTF">2021-12-15T23:51:12Z</dcterms:created>
  <dcterms:modified xsi:type="dcterms:W3CDTF">2022-11-09T20:16:03Z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